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715" windowHeight="6735" firstSheet="6" activeTab="11"/>
  </bookViews>
  <sheets>
    <sheet name="Nb licenciés 2016" sheetId="8" r:id="rId1"/>
    <sheet name="Recettes Licences Ligues 2016" sheetId="2" r:id="rId2"/>
    <sheet name="Nb licenciés 2017" sheetId="7" r:id="rId3"/>
    <sheet name="Recettes Licences Ligues 2017" sheetId="11" r:id="rId4"/>
    <sheet name="Nb licenciés 2018" sheetId="6" r:id="rId5"/>
    <sheet name="Recettes Licences Ligues 2018" sheetId="9" r:id="rId6"/>
    <sheet name="Nb licenciés 2019" sheetId="5" r:id="rId7"/>
    <sheet name="Recettes Licences Ligues 2019" sheetId="12" r:id="rId8"/>
    <sheet name="Nb licenciés 2020" sheetId="1" r:id="rId9"/>
    <sheet name="Recettes Licences Ligues 2020" sheetId="13" r:id="rId10"/>
    <sheet name="Tarifs 2017-2020" sheetId="4" r:id="rId11"/>
    <sheet name="Evolution Recettes Ligues" sheetId="14" r:id="rId12"/>
    <sheet name="Recettes fédé" sheetId="15" r:id="rId13"/>
  </sheets>
  <calcPr calcId="124519" concurrentCalc="0"/>
</workbook>
</file>

<file path=xl/calcChain.xml><?xml version="1.0" encoding="utf-8"?>
<calcChain xmlns="http://schemas.openxmlformats.org/spreadsheetml/2006/main">
  <c r="E3" i="14"/>
  <c r="D3"/>
  <c r="F3"/>
  <c r="C3"/>
  <c r="K3"/>
  <c r="E4"/>
  <c r="D4"/>
  <c r="F4"/>
  <c r="C4"/>
  <c r="K4"/>
  <c r="E5"/>
  <c r="D5"/>
  <c r="F5"/>
  <c r="C5"/>
  <c r="K5"/>
  <c r="E6"/>
  <c r="D6"/>
  <c r="F6"/>
  <c r="C6"/>
  <c r="K6"/>
  <c r="E7"/>
  <c r="D7"/>
  <c r="F7"/>
  <c r="C7"/>
  <c r="K7"/>
  <c r="E8"/>
  <c r="D8"/>
  <c r="F8"/>
  <c r="C8"/>
  <c r="K8"/>
  <c r="E9"/>
  <c r="D9"/>
  <c r="F9"/>
  <c r="C9"/>
  <c r="K9"/>
  <c r="E10"/>
  <c r="D10"/>
  <c r="F10"/>
  <c r="C10"/>
  <c r="K10"/>
  <c r="E11"/>
  <c r="D11"/>
  <c r="F11"/>
  <c r="C11"/>
  <c r="K11"/>
  <c r="E12"/>
  <c r="D12"/>
  <c r="F12"/>
  <c r="C12"/>
  <c r="K12"/>
  <c r="E13"/>
  <c r="D13"/>
  <c r="F13"/>
  <c r="C13"/>
  <c r="K13"/>
  <c r="E14"/>
  <c r="D14"/>
  <c r="F14"/>
  <c r="C14"/>
  <c r="K14"/>
  <c r="E15"/>
  <c r="D15"/>
  <c r="F15"/>
  <c r="C15"/>
  <c r="K15"/>
  <c r="E16"/>
  <c r="D16"/>
  <c r="F16"/>
  <c r="C16"/>
  <c r="K16"/>
  <c r="E17"/>
  <c r="D17"/>
  <c r="F17"/>
  <c r="C17"/>
  <c r="K17"/>
  <c r="E18"/>
  <c r="D18"/>
  <c r="F18"/>
  <c r="C18"/>
  <c r="K18"/>
  <c r="E19"/>
  <c r="D19"/>
  <c r="F19"/>
  <c r="C19"/>
  <c r="K19"/>
  <c r="E20"/>
  <c r="D20"/>
  <c r="F20"/>
  <c r="C20"/>
  <c r="K20"/>
  <c r="E21"/>
  <c r="D21"/>
  <c r="F21"/>
  <c r="C21"/>
  <c r="K21"/>
  <c r="E22"/>
  <c r="D22"/>
  <c r="F22"/>
  <c r="C22"/>
  <c r="K22"/>
  <c r="E23"/>
  <c r="D23"/>
  <c r="F23"/>
  <c r="C23"/>
  <c r="K23"/>
  <c r="E24"/>
  <c r="D24"/>
  <c r="F24"/>
  <c r="C24"/>
  <c r="K24"/>
  <c r="E25"/>
  <c r="D25"/>
  <c r="F25"/>
  <c r="C25"/>
  <c r="K25"/>
  <c r="E26"/>
  <c r="D26"/>
  <c r="F26"/>
  <c r="C26"/>
  <c r="K26"/>
  <c r="E27"/>
  <c r="D27"/>
  <c r="F27"/>
  <c r="C27"/>
  <c r="K27"/>
  <c r="E28"/>
  <c r="D28"/>
  <c r="F28"/>
  <c r="C28"/>
  <c r="K28"/>
  <c r="K30"/>
  <c r="K33"/>
  <c r="I4" i="13"/>
  <c r="J4"/>
  <c r="K4"/>
  <c r="L4"/>
  <c r="M4"/>
  <c r="N4"/>
  <c r="I5"/>
  <c r="J5"/>
  <c r="K5"/>
  <c r="L5"/>
  <c r="M5"/>
  <c r="N5"/>
  <c r="I6"/>
  <c r="J6"/>
  <c r="K6"/>
  <c r="L6"/>
  <c r="M6"/>
  <c r="N6"/>
  <c r="I7"/>
  <c r="J7"/>
  <c r="K7"/>
  <c r="L7"/>
  <c r="M7"/>
  <c r="N7"/>
  <c r="I8"/>
  <c r="J8"/>
  <c r="K8"/>
  <c r="L8"/>
  <c r="M8"/>
  <c r="N8"/>
  <c r="I9"/>
  <c r="J9"/>
  <c r="K9"/>
  <c r="L9"/>
  <c r="M9"/>
  <c r="N9"/>
  <c r="I10"/>
  <c r="J10"/>
  <c r="K10"/>
  <c r="L10"/>
  <c r="M10"/>
  <c r="N10"/>
  <c r="I11"/>
  <c r="J11"/>
  <c r="K11"/>
  <c r="L11"/>
  <c r="M11"/>
  <c r="N11"/>
  <c r="I12"/>
  <c r="J12"/>
  <c r="K12"/>
  <c r="L12"/>
  <c r="M12"/>
  <c r="N12"/>
  <c r="I13"/>
  <c r="J13"/>
  <c r="K13"/>
  <c r="L13"/>
  <c r="M13"/>
  <c r="N13"/>
  <c r="I14"/>
  <c r="J14"/>
  <c r="K14"/>
  <c r="L14"/>
  <c r="M14"/>
  <c r="N14"/>
  <c r="I15"/>
  <c r="J15"/>
  <c r="K15"/>
  <c r="L15"/>
  <c r="M15"/>
  <c r="N15"/>
  <c r="I16"/>
  <c r="J16"/>
  <c r="K16"/>
  <c r="L16"/>
  <c r="M16"/>
  <c r="N16"/>
  <c r="I17"/>
  <c r="J17"/>
  <c r="K17"/>
  <c r="L17"/>
  <c r="M17"/>
  <c r="N17"/>
  <c r="I18"/>
  <c r="J18"/>
  <c r="K18"/>
  <c r="L18"/>
  <c r="M18"/>
  <c r="N18"/>
  <c r="I19"/>
  <c r="J19"/>
  <c r="K19"/>
  <c r="L19"/>
  <c r="M19"/>
  <c r="N19"/>
  <c r="I20"/>
  <c r="J20"/>
  <c r="K20"/>
  <c r="L20"/>
  <c r="M20"/>
  <c r="N20"/>
  <c r="I21"/>
  <c r="J21"/>
  <c r="K21"/>
  <c r="L21"/>
  <c r="M21"/>
  <c r="N21"/>
  <c r="I22"/>
  <c r="J22"/>
  <c r="K22"/>
  <c r="L22"/>
  <c r="M22"/>
  <c r="N22"/>
  <c r="I23"/>
  <c r="J23"/>
  <c r="K23"/>
  <c r="L23"/>
  <c r="M23"/>
  <c r="N23"/>
  <c r="I24"/>
  <c r="J24"/>
  <c r="K24"/>
  <c r="L24"/>
  <c r="M24"/>
  <c r="N24"/>
  <c r="I25"/>
  <c r="J25"/>
  <c r="K25"/>
  <c r="L25"/>
  <c r="M25"/>
  <c r="N25"/>
  <c r="I26"/>
  <c r="J26"/>
  <c r="K26"/>
  <c r="L26"/>
  <c r="M26"/>
  <c r="N26"/>
  <c r="I27"/>
  <c r="J27"/>
  <c r="K27"/>
  <c r="L27"/>
  <c r="M27"/>
  <c r="N27"/>
  <c r="I28"/>
  <c r="J28"/>
  <c r="K28"/>
  <c r="L28"/>
  <c r="M28"/>
  <c r="N28"/>
  <c r="N3"/>
  <c r="M3"/>
  <c r="L3"/>
  <c r="K3"/>
  <c r="J3"/>
  <c r="I3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30"/>
  <c r="P30" i="12"/>
  <c r="P30" i="2"/>
  <c r="P30" i="9"/>
  <c r="I4" i="12"/>
  <c r="J4"/>
  <c r="K4"/>
  <c r="L4"/>
  <c r="M4"/>
  <c r="N4"/>
  <c r="I5"/>
  <c r="J5"/>
  <c r="K5"/>
  <c r="L5"/>
  <c r="M5"/>
  <c r="N5"/>
  <c r="I6"/>
  <c r="J6"/>
  <c r="K6"/>
  <c r="L6"/>
  <c r="M6"/>
  <c r="N6"/>
  <c r="I7"/>
  <c r="J7"/>
  <c r="K7"/>
  <c r="L7"/>
  <c r="M7"/>
  <c r="N7"/>
  <c r="I8"/>
  <c r="J8"/>
  <c r="K8"/>
  <c r="L8"/>
  <c r="M8"/>
  <c r="N8"/>
  <c r="I9"/>
  <c r="J9"/>
  <c r="K9"/>
  <c r="L9"/>
  <c r="M9"/>
  <c r="N9"/>
  <c r="I10"/>
  <c r="J10"/>
  <c r="K10"/>
  <c r="L10"/>
  <c r="M10"/>
  <c r="N10"/>
  <c r="I11"/>
  <c r="J11"/>
  <c r="K11"/>
  <c r="L11"/>
  <c r="M11"/>
  <c r="N11"/>
  <c r="I12"/>
  <c r="J12"/>
  <c r="K12"/>
  <c r="L12"/>
  <c r="M12"/>
  <c r="N12"/>
  <c r="I13"/>
  <c r="J13"/>
  <c r="K13"/>
  <c r="L13"/>
  <c r="M13"/>
  <c r="N13"/>
  <c r="I14"/>
  <c r="J14"/>
  <c r="K14"/>
  <c r="L14"/>
  <c r="M14"/>
  <c r="N14"/>
  <c r="I15"/>
  <c r="J15"/>
  <c r="K15"/>
  <c r="L15"/>
  <c r="M15"/>
  <c r="N15"/>
  <c r="I16"/>
  <c r="J16"/>
  <c r="K16"/>
  <c r="L16"/>
  <c r="M16"/>
  <c r="N16"/>
  <c r="I17"/>
  <c r="J17"/>
  <c r="K17"/>
  <c r="L17"/>
  <c r="M17"/>
  <c r="N17"/>
  <c r="I18"/>
  <c r="J18"/>
  <c r="K18"/>
  <c r="L18"/>
  <c r="M18"/>
  <c r="N18"/>
  <c r="I19"/>
  <c r="J19"/>
  <c r="K19"/>
  <c r="L19"/>
  <c r="M19"/>
  <c r="N19"/>
  <c r="I20"/>
  <c r="J20"/>
  <c r="K20"/>
  <c r="L20"/>
  <c r="M20"/>
  <c r="N20"/>
  <c r="I21"/>
  <c r="J21"/>
  <c r="K21"/>
  <c r="L21"/>
  <c r="M21"/>
  <c r="N21"/>
  <c r="I22"/>
  <c r="J22"/>
  <c r="K22"/>
  <c r="L22"/>
  <c r="M22"/>
  <c r="N22"/>
  <c r="I23"/>
  <c r="J23"/>
  <c r="K23"/>
  <c r="L23"/>
  <c r="M23"/>
  <c r="N23"/>
  <c r="I24"/>
  <c r="J24"/>
  <c r="K24"/>
  <c r="L24"/>
  <c r="M24"/>
  <c r="N24"/>
  <c r="I25"/>
  <c r="J25"/>
  <c r="K25"/>
  <c r="L25"/>
  <c r="M25"/>
  <c r="N25"/>
  <c r="I26"/>
  <c r="J26"/>
  <c r="K26"/>
  <c r="L26"/>
  <c r="M26"/>
  <c r="N26"/>
  <c r="I27"/>
  <c r="J27"/>
  <c r="K27"/>
  <c r="L27"/>
  <c r="M27"/>
  <c r="N27"/>
  <c r="I28"/>
  <c r="J28"/>
  <c r="K28"/>
  <c r="L28"/>
  <c r="M28"/>
  <c r="N28"/>
  <c r="N3"/>
  <c r="M3"/>
  <c r="L3"/>
  <c r="K3"/>
  <c r="J3"/>
  <c r="I3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I4" i="11"/>
  <c r="J4"/>
  <c r="K4"/>
  <c r="L4"/>
  <c r="M4"/>
  <c r="N4"/>
  <c r="I5"/>
  <c r="J5"/>
  <c r="K5"/>
  <c r="L5"/>
  <c r="M5"/>
  <c r="N5"/>
  <c r="I6"/>
  <c r="J6"/>
  <c r="K6"/>
  <c r="L6"/>
  <c r="M6"/>
  <c r="N6"/>
  <c r="I7"/>
  <c r="J7"/>
  <c r="K7"/>
  <c r="L7"/>
  <c r="M7"/>
  <c r="N7"/>
  <c r="I8"/>
  <c r="J8"/>
  <c r="K8"/>
  <c r="L8"/>
  <c r="M8"/>
  <c r="N8"/>
  <c r="I9"/>
  <c r="J9"/>
  <c r="K9"/>
  <c r="L9"/>
  <c r="M9"/>
  <c r="N9"/>
  <c r="I10"/>
  <c r="J10"/>
  <c r="K10"/>
  <c r="L10"/>
  <c r="M10"/>
  <c r="N10"/>
  <c r="I11"/>
  <c r="J11"/>
  <c r="K11"/>
  <c r="L11"/>
  <c r="M11"/>
  <c r="N11"/>
  <c r="I12"/>
  <c r="J12"/>
  <c r="K12"/>
  <c r="L12"/>
  <c r="M12"/>
  <c r="N12"/>
  <c r="I13"/>
  <c r="J13"/>
  <c r="K13"/>
  <c r="L13"/>
  <c r="M13"/>
  <c r="N13"/>
  <c r="I14"/>
  <c r="J14"/>
  <c r="K14"/>
  <c r="L14"/>
  <c r="M14"/>
  <c r="N14"/>
  <c r="I15"/>
  <c r="J15"/>
  <c r="K15"/>
  <c r="L15"/>
  <c r="M15"/>
  <c r="N15"/>
  <c r="I16"/>
  <c r="J16"/>
  <c r="K16"/>
  <c r="L16"/>
  <c r="M16"/>
  <c r="N16"/>
  <c r="I17"/>
  <c r="J17"/>
  <c r="K17"/>
  <c r="L17"/>
  <c r="M17"/>
  <c r="N17"/>
  <c r="I18"/>
  <c r="J18"/>
  <c r="K18"/>
  <c r="L18"/>
  <c r="M18"/>
  <c r="N18"/>
  <c r="I19"/>
  <c r="J19"/>
  <c r="K19"/>
  <c r="L19"/>
  <c r="M19"/>
  <c r="N19"/>
  <c r="I20"/>
  <c r="J20"/>
  <c r="K20"/>
  <c r="L20"/>
  <c r="M20"/>
  <c r="N20"/>
  <c r="I21"/>
  <c r="J21"/>
  <c r="K21"/>
  <c r="L21"/>
  <c r="M21"/>
  <c r="N21"/>
  <c r="I22"/>
  <c r="J22"/>
  <c r="K22"/>
  <c r="L22"/>
  <c r="M22"/>
  <c r="N22"/>
  <c r="I23"/>
  <c r="J23"/>
  <c r="K23"/>
  <c r="L23"/>
  <c r="M23"/>
  <c r="N23"/>
  <c r="I24"/>
  <c r="J24"/>
  <c r="K24"/>
  <c r="L24"/>
  <c r="M24"/>
  <c r="N24"/>
  <c r="I25"/>
  <c r="J25"/>
  <c r="K25"/>
  <c r="L25"/>
  <c r="M25"/>
  <c r="N25"/>
  <c r="I26"/>
  <c r="J26"/>
  <c r="K26"/>
  <c r="L26"/>
  <c r="M26"/>
  <c r="N26"/>
  <c r="I27"/>
  <c r="J27"/>
  <c r="K27"/>
  <c r="L27"/>
  <c r="M27"/>
  <c r="N27"/>
  <c r="I28"/>
  <c r="J28"/>
  <c r="K28"/>
  <c r="L28"/>
  <c r="M28"/>
  <c r="N28"/>
  <c r="M3"/>
  <c r="L3"/>
  <c r="L19" i="9"/>
  <c r="I3"/>
  <c r="L20"/>
  <c r="I19"/>
  <c r="J19"/>
  <c r="K19"/>
  <c r="M19"/>
  <c r="N19"/>
  <c r="P19"/>
  <c r="B18" i="6"/>
  <c r="B16"/>
  <c r="L17" i="9"/>
  <c r="I17"/>
  <c r="J17"/>
  <c r="K17"/>
  <c r="M17"/>
  <c r="N17"/>
  <c r="P17"/>
  <c r="I20"/>
  <c r="J20"/>
  <c r="K20"/>
  <c r="M20"/>
  <c r="N20"/>
  <c r="P20"/>
  <c r="J3"/>
  <c r="K3"/>
  <c r="L3"/>
  <c r="M3"/>
  <c r="N3"/>
  <c r="P3"/>
  <c r="I4"/>
  <c r="J4"/>
  <c r="K4"/>
  <c r="L4"/>
  <c r="M4"/>
  <c r="N4"/>
  <c r="P4"/>
  <c r="I5"/>
  <c r="J5"/>
  <c r="K5"/>
  <c r="L5"/>
  <c r="M5"/>
  <c r="N5"/>
  <c r="P5"/>
  <c r="I6"/>
  <c r="J6"/>
  <c r="K6"/>
  <c r="L6"/>
  <c r="M6"/>
  <c r="N6"/>
  <c r="P6"/>
  <c r="I7"/>
  <c r="J7"/>
  <c r="K7"/>
  <c r="L7"/>
  <c r="M7"/>
  <c r="N7"/>
  <c r="P7"/>
  <c r="I8"/>
  <c r="J8"/>
  <c r="K8"/>
  <c r="L8"/>
  <c r="M8"/>
  <c r="N8"/>
  <c r="P8"/>
  <c r="I9"/>
  <c r="J9"/>
  <c r="K9"/>
  <c r="L9"/>
  <c r="M9"/>
  <c r="N9"/>
  <c r="P9"/>
  <c r="I10"/>
  <c r="J10"/>
  <c r="K10"/>
  <c r="L10"/>
  <c r="M10"/>
  <c r="N10"/>
  <c r="P10"/>
  <c r="I11"/>
  <c r="J11"/>
  <c r="K11"/>
  <c r="L11"/>
  <c r="M11"/>
  <c r="N11"/>
  <c r="P11"/>
  <c r="I12"/>
  <c r="J12"/>
  <c r="K12"/>
  <c r="L12"/>
  <c r="M12"/>
  <c r="N12"/>
  <c r="P12"/>
  <c r="I13"/>
  <c r="J13"/>
  <c r="K13"/>
  <c r="L13"/>
  <c r="M13"/>
  <c r="N13"/>
  <c r="P13"/>
  <c r="I14"/>
  <c r="J14"/>
  <c r="K14"/>
  <c r="L14"/>
  <c r="M14"/>
  <c r="N14"/>
  <c r="P14"/>
  <c r="I15"/>
  <c r="J15"/>
  <c r="K15"/>
  <c r="L15"/>
  <c r="M15"/>
  <c r="N15"/>
  <c r="P15"/>
  <c r="I16"/>
  <c r="J16"/>
  <c r="K16"/>
  <c r="L16"/>
  <c r="M16"/>
  <c r="N16"/>
  <c r="P16"/>
  <c r="I18"/>
  <c r="J18"/>
  <c r="K18"/>
  <c r="L18"/>
  <c r="M18"/>
  <c r="N18"/>
  <c r="P18"/>
  <c r="I21"/>
  <c r="J21"/>
  <c r="K21"/>
  <c r="L21"/>
  <c r="M21"/>
  <c r="N21"/>
  <c r="P21"/>
  <c r="I22"/>
  <c r="J22"/>
  <c r="K22"/>
  <c r="L22"/>
  <c r="M22"/>
  <c r="N22"/>
  <c r="P22"/>
  <c r="I23"/>
  <c r="J23"/>
  <c r="K23"/>
  <c r="L23"/>
  <c r="M23"/>
  <c r="N23"/>
  <c r="P23"/>
  <c r="I24"/>
  <c r="J24"/>
  <c r="K24"/>
  <c r="L24"/>
  <c r="M24"/>
  <c r="N24"/>
  <c r="P24"/>
  <c r="I25"/>
  <c r="J25"/>
  <c r="K25"/>
  <c r="L25"/>
  <c r="M25"/>
  <c r="N25"/>
  <c r="P25"/>
  <c r="I26"/>
  <c r="J26"/>
  <c r="K26"/>
  <c r="L26"/>
  <c r="M26"/>
  <c r="N26"/>
  <c r="P26"/>
  <c r="I27"/>
  <c r="J27"/>
  <c r="K27"/>
  <c r="L27"/>
  <c r="M27"/>
  <c r="N27"/>
  <c r="P27"/>
  <c r="I28"/>
  <c r="J28"/>
  <c r="K28"/>
  <c r="L28"/>
  <c r="M28"/>
  <c r="N28"/>
  <c r="P28"/>
  <c r="B16" i="5"/>
  <c r="B16" i="1"/>
  <c r="B18" i="5"/>
  <c r="B18" i="1"/>
  <c r="P20" i="11"/>
  <c r="P3"/>
  <c r="J3"/>
  <c r="K3"/>
  <c r="I3"/>
  <c r="N3"/>
  <c r="P4"/>
  <c r="P5"/>
  <c r="P6"/>
  <c r="P7"/>
  <c r="P8"/>
  <c r="P9"/>
  <c r="P10"/>
  <c r="P11"/>
  <c r="P12"/>
  <c r="P13"/>
  <c r="P14"/>
  <c r="P15"/>
  <c r="P16"/>
  <c r="P17"/>
  <c r="P18"/>
  <c r="P19"/>
  <c r="P21"/>
  <c r="P22"/>
  <c r="P23"/>
  <c r="P24"/>
  <c r="P25"/>
  <c r="P26"/>
  <c r="P27"/>
  <c r="P28"/>
  <c r="P30"/>
  <c r="B13" i="15"/>
  <c r="E9"/>
  <c r="G9"/>
  <c r="P15"/>
  <c r="N13"/>
  <c r="G15"/>
  <c r="D15"/>
  <c r="P11"/>
  <c r="P10"/>
  <c r="P9"/>
  <c r="P8"/>
  <c r="P7"/>
  <c r="P6"/>
  <c r="P5"/>
  <c r="P4"/>
  <c r="P3"/>
  <c r="M11"/>
  <c r="M10"/>
  <c r="M8"/>
  <c r="M7"/>
  <c r="M6"/>
  <c r="M5"/>
  <c r="M4"/>
  <c r="M3"/>
  <c r="E11"/>
  <c r="H11"/>
  <c r="K11"/>
  <c r="E7"/>
  <c r="H7"/>
  <c r="E5"/>
  <c r="H5"/>
  <c r="E3"/>
  <c r="G3"/>
  <c r="D11"/>
  <c r="G11"/>
  <c r="J11"/>
  <c r="B9"/>
  <c r="D9"/>
  <c r="D8"/>
  <c r="D7"/>
  <c r="D6"/>
  <c r="D5"/>
  <c r="D4"/>
  <c r="D3"/>
  <c r="J8"/>
  <c r="J6"/>
  <c r="J4"/>
  <c r="G8"/>
  <c r="G7"/>
  <c r="G6"/>
  <c r="G5"/>
  <c r="G4"/>
  <c r="E7" i="4"/>
  <c r="D7"/>
  <c r="C7"/>
  <c r="B7"/>
  <c r="E15"/>
  <c r="D15"/>
  <c r="C15"/>
  <c r="B15"/>
  <c r="E23"/>
  <c r="D23"/>
  <c r="C23"/>
  <c r="B23"/>
  <c r="C31"/>
  <c r="D31"/>
  <c r="E31"/>
  <c r="B31"/>
  <c r="J7" i="15"/>
  <c r="K7"/>
  <c r="K5"/>
  <c r="J5"/>
  <c r="H3"/>
  <c r="B3" i="7"/>
  <c r="B3" i="6"/>
  <c r="B3" i="5"/>
  <c r="B3" i="1"/>
  <c r="C3" i="7"/>
  <c r="C3" i="6"/>
  <c r="C3" i="5"/>
  <c r="C3" i="1"/>
  <c r="D3" i="7"/>
  <c r="D3" i="6"/>
  <c r="D3" i="5"/>
  <c r="D3" i="1"/>
  <c r="M4" i="2"/>
  <c r="E3" i="7"/>
  <c r="E3" i="6"/>
  <c r="E3" i="5"/>
  <c r="E3" i="1"/>
  <c r="F3" i="7"/>
  <c r="G3"/>
  <c r="G3" i="6"/>
  <c r="G3" i="5"/>
  <c r="G3" i="1"/>
  <c r="H3" i="7"/>
  <c r="H3" i="6"/>
  <c r="I3" i="7"/>
  <c r="I3" i="6"/>
  <c r="I3" i="5"/>
  <c r="I3" i="1"/>
  <c r="B4" i="7"/>
  <c r="B4" i="6"/>
  <c r="C4" i="7"/>
  <c r="C4" i="6"/>
  <c r="C4" i="5"/>
  <c r="C4" i="1"/>
  <c r="D4" i="7"/>
  <c r="E4"/>
  <c r="E4" i="6"/>
  <c r="E4" i="5"/>
  <c r="E4" i="1"/>
  <c r="F4" i="7"/>
  <c r="F4" i="6"/>
  <c r="F4" i="5"/>
  <c r="F4" i="1"/>
  <c r="G4" i="7"/>
  <c r="G4" i="6"/>
  <c r="G4" i="5"/>
  <c r="G4" i="1"/>
  <c r="H4" i="7"/>
  <c r="H4" i="6"/>
  <c r="I4" i="7"/>
  <c r="I4" i="6"/>
  <c r="I4" i="5"/>
  <c r="I4" i="1"/>
  <c r="B5" i="7"/>
  <c r="B5" i="6"/>
  <c r="B5" i="5"/>
  <c r="B5" i="1"/>
  <c r="C5" i="7"/>
  <c r="D5"/>
  <c r="D5" i="6"/>
  <c r="D5" i="5"/>
  <c r="D5" i="1"/>
  <c r="M6" i="2"/>
  <c r="E5" i="7"/>
  <c r="E5" i="6"/>
  <c r="E5" i="5"/>
  <c r="E5" i="1"/>
  <c r="F5" i="7"/>
  <c r="F5" i="6"/>
  <c r="F5" i="5"/>
  <c r="F5" i="1"/>
  <c r="G5" i="7"/>
  <c r="G5" i="6"/>
  <c r="G5" i="5"/>
  <c r="G5" i="1"/>
  <c r="H5" i="7"/>
  <c r="I5"/>
  <c r="I5" i="6"/>
  <c r="I5" i="5"/>
  <c r="I5" i="1"/>
  <c r="B6" i="7"/>
  <c r="B6" i="6"/>
  <c r="B6" i="5"/>
  <c r="B6" i="1"/>
  <c r="C6" i="7"/>
  <c r="C6" i="6"/>
  <c r="C6" i="5"/>
  <c r="C6" i="1"/>
  <c r="D6" i="7"/>
  <c r="D6" i="6"/>
  <c r="D6" i="5"/>
  <c r="D6" i="1"/>
  <c r="M7" i="2"/>
  <c r="E6" i="7"/>
  <c r="E6" i="6"/>
  <c r="E6" i="5"/>
  <c r="E6" i="1"/>
  <c r="F6" i="7"/>
  <c r="F6" i="6"/>
  <c r="F6" i="5"/>
  <c r="F6" i="1"/>
  <c r="G6" i="7"/>
  <c r="G6" i="6"/>
  <c r="G6" i="5"/>
  <c r="G6" i="1"/>
  <c r="H6" i="7"/>
  <c r="H6" i="6"/>
  <c r="I6" i="7"/>
  <c r="I6" i="6"/>
  <c r="I6" i="5"/>
  <c r="I6" i="1"/>
  <c r="B7" i="7"/>
  <c r="B7" i="6"/>
  <c r="B7" i="5"/>
  <c r="B7" i="1"/>
  <c r="C7" i="7"/>
  <c r="C7" i="6"/>
  <c r="C7" i="5"/>
  <c r="C7" i="1"/>
  <c r="D7" i="7"/>
  <c r="D7" i="6"/>
  <c r="D7" i="5"/>
  <c r="D7" i="1"/>
  <c r="M8" i="2"/>
  <c r="E7" i="7"/>
  <c r="E7" i="6"/>
  <c r="E7" i="5"/>
  <c r="E7" i="1"/>
  <c r="F7" i="7"/>
  <c r="F7" i="6"/>
  <c r="F7" i="5"/>
  <c r="F7" i="1"/>
  <c r="G7" i="7"/>
  <c r="G7" i="6"/>
  <c r="G7" i="5"/>
  <c r="G7" i="1"/>
  <c r="H7" i="7"/>
  <c r="H7" i="6"/>
  <c r="I7" i="7"/>
  <c r="I7" i="6"/>
  <c r="I7" i="5"/>
  <c r="I7" i="1"/>
  <c r="B8" i="7"/>
  <c r="B8" i="6"/>
  <c r="B8" i="5"/>
  <c r="B8" i="1"/>
  <c r="C8" i="7"/>
  <c r="C8" i="6"/>
  <c r="C8" i="5"/>
  <c r="C8" i="1"/>
  <c r="D8" i="7"/>
  <c r="E8"/>
  <c r="E8" i="6"/>
  <c r="E8" i="5"/>
  <c r="E8" i="1"/>
  <c r="F8" i="7"/>
  <c r="F8" i="6"/>
  <c r="F8" i="5"/>
  <c r="F8" i="1"/>
  <c r="G8" i="7"/>
  <c r="G8" i="6"/>
  <c r="G8" i="5"/>
  <c r="G8" i="1"/>
  <c r="H8" i="7"/>
  <c r="H8" i="6"/>
  <c r="I8" i="7"/>
  <c r="I8" i="6"/>
  <c r="I8" i="5"/>
  <c r="I8" i="1"/>
  <c r="B9" i="7"/>
  <c r="B9" i="6"/>
  <c r="B9" i="5"/>
  <c r="B9" i="1"/>
  <c r="C9" i="7"/>
  <c r="D9"/>
  <c r="D9" i="6"/>
  <c r="D9" i="5"/>
  <c r="D9" i="1"/>
  <c r="M10" i="2"/>
  <c r="E9" i="7"/>
  <c r="E9" i="6"/>
  <c r="E9" i="5"/>
  <c r="E9" i="1"/>
  <c r="F9" i="7"/>
  <c r="F9" i="6"/>
  <c r="F9" i="5"/>
  <c r="F9" i="1"/>
  <c r="G9" i="7"/>
  <c r="G9" i="6"/>
  <c r="G9" i="5"/>
  <c r="G9" i="1"/>
  <c r="H9" i="7"/>
  <c r="I9"/>
  <c r="I9" i="6"/>
  <c r="I9" i="5"/>
  <c r="I9" i="1"/>
  <c r="B10" i="7"/>
  <c r="B10" i="6"/>
  <c r="B10" i="5"/>
  <c r="B10" i="1"/>
  <c r="C10" i="7"/>
  <c r="C10" i="6"/>
  <c r="C10" i="5"/>
  <c r="C10" i="1"/>
  <c r="D10" i="7"/>
  <c r="E10"/>
  <c r="E10" i="6"/>
  <c r="E10" i="5"/>
  <c r="E10" i="1"/>
  <c r="F10" i="7"/>
  <c r="F10" i="6"/>
  <c r="F10" i="5"/>
  <c r="F10" i="1"/>
  <c r="G10" i="7"/>
  <c r="G10" i="6"/>
  <c r="G10" i="5"/>
  <c r="G10" i="1"/>
  <c r="H10" i="7"/>
  <c r="H10" i="6"/>
  <c r="I10" i="7"/>
  <c r="I10" i="6"/>
  <c r="I10" i="5"/>
  <c r="I10" i="1"/>
  <c r="B11" i="7"/>
  <c r="B11" i="6"/>
  <c r="B11" i="5"/>
  <c r="B11" i="1"/>
  <c r="C11" i="7"/>
  <c r="C11" i="6"/>
  <c r="C11" i="5"/>
  <c r="C11" i="1"/>
  <c r="D11" i="7"/>
  <c r="D11" i="6"/>
  <c r="D11" i="5"/>
  <c r="D11" i="1"/>
  <c r="M12" i="2"/>
  <c r="E11" i="7"/>
  <c r="E11" i="6"/>
  <c r="E11" i="5"/>
  <c r="E11" i="1"/>
  <c r="F11" i="7"/>
  <c r="F11" i="6"/>
  <c r="F11" i="5"/>
  <c r="F11" i="1"/>
  <c r="G11" i="7"/>
  <c r="G11" i="6"/>
  <c r="G11" i="5"/>
  <c r="G11" i="1"/>
  <c r="H11" i="7"/>
  <c r="H11" i="6"/>
  <c r="I11" i="7"/>
  <c r="I11" i="6"/>
  <c r="I11" i="5"/>
  <c r="I11" i="1"/>
  <c r="B12" i="7"/>
  <c r="B12" i="6"/>
  <c r="B12" i="5"/>
  <c r="B12" i="1"/>
  <c r="C12" i="7"/>
  <c r="C12" i="6"/>
  <c r="C12" i="5"/>
  <c r="C12" i="1"/>
  <c r="D12" i="7"/>
  <c r="E12"/>
  <c r="E12" i="6"/>
  <c r="E12" i="5"/>
  <c r="E12" i="1"/>
  <c r="F12" i="7"/>
  <c r="F12" i="6"/>
  <c r="F12" i="5"/>
  <c r="F12" i="1"/>
  <c r="G12" i="7"/>
  <c r="G12" i="6"/>
  <c r="G12" i="5"/>
  <c r="G12" i="1"/>
  <c r="H12" i="7"/>
  <c r="H12" i="6"/>
  <c r="I12" i="7"/>
  <c r="I12" i="6"/>
  <c r="I12" i="5"/>
  <c r="I12" i="1"/>
  <c r="B13" i="7"/>
  <c r="B13" i="6"/>
  <c r="B13" i="5"/>
  <c r="B13" i="1"/>
  <c r="C13" i="7"/>
  <c r="D13"/>
  <c r="D13" i="6"/>
  <c r="D13" i="5"/>
  <c r="D13" i="1"/>
  <c r="M14" i="2"/>
  <c r="E13" i="7"/>
  <c r="E13" i="6"/>
  <c r="E13" i="5"/>
  <c r="E13" i="1"/>
  <c r="F13" i="7"/>
  <c r="F13" i="6"/>
  <c r="F13" i="5"/>
  <c r="F13" i="1"/>
  <c r="G13" i="7"/>
  <c r="G13" i="6"/>
  <c r="H13" i="7"/>
  <c r="I13"/>
  <c r="I13" i="6"/>
  <c r="B14" i="7"/>
  <c r="B14" i="6"/>
  <c r="B14" i="5"/>
  <c r="B14" i="1"/>
  <c r="C14" i="7"/>
  <c r="C14" i="6"/>
  <c r="C14" i="5"/>
  <c r="C14" i="1"/>
  <c r="D14" i="7"/>
  <c r="E14"/>
  <c r="E14" i="6"/>
  <c r="E14" i="5"/>
  <c r="E14" i="1"/>
  <c r="F14" i="7"/>
  <c r="F14" i="6"/>
  <c r="F14" i="5"/>
  <c r="F14" i="1"/>
  <c r="G14" i="7"/>
  <c r="G14" i="6"/>
  <c r="G14" i="5"/>
  <c r="G14" i="1"/>
  <c r="H14" i="7"/>
  <c r="H14" i="6"/>
  <c r="I14" i="7"/>
  <c r="I14" i="6"/>
  <c r="I14" i="5"/>
  <c r="I14" i="1"/>
  <c r="B15" i="7"/>
  <c r="B15" i="6"/>
  <c r="B15" i="5"/>
  <c r="B15" i="1"/>
  <c r="C15" i="7"/>
  <c r="C15" i="6"/>
  <c r="C15" i="5"/>
  <c r="C15" i="1"/>
  <c r="D15" i="7"/>
  <c r="D15" i="6"/>
  <c r="D15" i="5"/>
  <c r="D15" i="1"/>
  <c r="M16" i="2"/>
  <c r="E15" i="7"/>
  <c r="E15" i="6"/>
  <c r="E15" i="5"/>
  <c r="E15" i="1"/>
  <c r="F15" i="7"/>
  <c r="F15" i="6"/>
  <c r="F15" i="5"/>
  <c r="F15" i="1"/>
  <c r="G15" i="7"/>
  <c r="G15" i="6"/>
  <c r="G15" i="5"/>
  <c r="G15" i="1"/>
  <c r="H15" i="7"/>
  <c r="H15" i="6"/>
  <c r="I15" i="7"/>
  <c r="I15" i="6"/>
  <c r="I15" i="5"/>
  <c r="I15" i="1"/>
  <c r="B16" i="7"/>
  <c r="C16"/>
  <c r="C16" i="6"/>
  <c r="C16" i="5"/>
  <c r="C16" i="1"/>
  <c r="D16" i="7"/>
  <c r="E16"/>
  <c r="E16" i="6"/>
  <c r="E16" i="5"/>
  <c r="E16" i="1"/>
  <c r="F16" i="7"/>
  <c r="F16" i="6"/>
  <c r="F16" i="5"/>
  <c r="F16" i="1"/>
  <c r="G16" i="7"/>
  <c r="G16" i="6"/>
  <c r="G16" i="5"/>
  <c r="G16" i="1"/>
  <c r="H16" i="7"/>
  <c r="H16" i="6"/>
  <c r="I16" i="7"/>
  <c r="I16" i="6"/>
  <c r="I16" i="5"/>
  <c r="I16" i="1"/>
  <c r="B17" i="7"/>
  <c r="B17" i="6"/>
  <c r="B17" i="5"/>
  <c r="B17" i="1"/>
  <c r="C17" i="7"/>
  <c r="D17"/>
  <c r="D17" i="6"/>
  <c r="D17" i="5"/>
  <c r="D17" i="1"/>
  <c r="M18" i="2"/>
  <c r="E17" i="7"/>
  <c r="E17" i="6"/>
  <c r="F17" i="7"/>
  <c r="F17" i="6"/>
  <c r="F17" i="5"/>
  <c r="F17" i="1"/>
  <c r="G17" i="7"/>
  <c r="G17" i="6"/>
  <c r="G17" i="5"/>
  <c r="G17" i="1"/>
  <c r="H17" i="7"/>
  <c r="I17"/>
  <c r="I17" i="6"/>
  <c r="I17" i="5"/>
  <c r="I17" i="1"/>
  <c r="B18" i="7"/>
  <c r="C18"/>
  <c r="C18" i="6"/>
  <c r="C18" i="5"/>
  <c r="C18" i="1"/>
  <c r="D18" i="7"/>
  <c r="E18"/>
  <c r="E18" i="6"/>
  <c r="E18" i="5"/>
  <c r="E18" i="1"/>
  <c r="F18" i="7"/>
  <c r="F18" i="6"/>
  <c r="F18" i="5"/>
  <c r="F18" i="1"/>
  <c r="G18" i="7"/>
  <c r="G18" i="6"/>
  <c r="G18" i="5"/>
  <c r="G18" i="1"/>
  <c r="H18" i="7"/>
  <c r="H18" i="6"/>
  <c r="I18" i="7"/>
  <c r="I18" i="6"/>
  <c r="I18" i="5"/>
  <c r="I18" i="1"/>
  <c r="B19" i="7"/>
  <c r="B19" i="6"/>
  <c r="B19" i="5"/>
  <c r="B19" i="1"/>
  <c r="C19" i="7"/>
  <c r="C19" i="6"/>
  <c r="C19" i="5"/>
  <c r="C19" i="1"/>
  <c r="D19" i="7"/>
  <c r="D19" i="6"/>
  <c r="D19" i="5"/>
  <c r="D19" i="1"/>
  <c r="M20" i="2"/>
  <c r="E19" i="7"/>
  <c r="E19" i="6"/>
  <c r="E19" i="5"/>
  <c r="E19" i="1"/>
  <c r="F19" i="7"/>
  <c r="F19" i="6"/>
  <c r="F19" i="5"/>
  <c r="F19" i="1"/>
  <c r="G19" i="7"/>
  <c r="G19" i="6"/>
  <c r="G19" i="5"/>
  <c r="G19" i="1"/>
  <c r="H19" i="7"/>
  <c r="H19" i="6"/>
  <c r="I19" i="7"/>
  <c r="I19" i="6"/>
  <c r="I19" i="5"/>
  <c r="I19" i="1"/>
  <c r="B20" i="7"/>
  <c r="B20" i="6"/>
  <c r="B20" i="5"/>
  <c r="B20" i="1"/>
  <c r="C20" i="7"/>
  <c r="C20" i="6"/>
  <c r="C20" i="5"/>
  <c r="C20" i="1"/>
  <c r="D20" i="7"/>
  <c r="E20"/>
  <c r="E20" i="6"/>
  <c r="E20" i="5"/>
  <c r="E20" i="1"/>
  <c r="F20" i="7"/>
  <c r="F20" i="6"/>
  <c r="F20" i="5"/>
  <c r="F20" i="1"/>
  <c r="G20" i="7"/>
  <c r="G20" i="6"/>
  <c r="G20" i="5"/>
  <c r="G20" i="1"/>
  <c r="H20" i="7"/>
  <c r="H20" i="6"/>
  <c r="I20" i="7"/>
  <c r="I20" i="6"/>
  <c r="I20" i="5"/>
  <c r="I20" i="1"/>
  <c r="B21" i="7"/>
  <c r="B21" i="6"/>
  <c r="B21" i="5"/>
  <c r="B21" i="1"/>
  <c r="C21" i="7"/>
  <c r="D21"/>
  <c r="D21" i="6"/>
  <c r="D21" i="5"/>
  <c r="D21" i="1"/>
  <c r="M22" i="2"/>
  <c r="E21" i="7"/>
  <c r="E21" i="6"/>
  <c r="E21" i="5"/>
  <c r="E21" i="1"/>
  <c r="F21" i="7"/>
  <c r="F21" i="6"/>
  <c r="F21" i="5"/>
  <c r="F21" i="1"/>
  <c r="G21" i="7"/>
  <c r="G21" i="6"/>
  <c r="G21" i="5"/>
  <c r="G21" i="1"/>
  <c r="H21" i="7"/>
  <c r="I21"/>
  <c r="I21" i="6"/>
  <c r="I21" i="5"/>
  <c r="I21" i="1"/>
  <c r="B22" i="7"/>
  <c r="B22" i="6"/>
  <c r="B22" i="5"/>
  <c r="B22" i="1"/>
  <c r="C22" i="7"/>
  <c r="C22" i="6"/>
  <c r="C22" i="5"/>
  <c r="C22" i="1"/>
  <c r="D22" i="7"/>
  <c r="E22"/>
  <c r="E22" i="6"/>
  <c r="E22" i="5"/>
  <c r="E22" i="1"/>
  <c r="F22" i="7"/>
  <c r="F22" i="6"/>
  <c r="F22" i="5"/>
  <c r="F22" i="1"/>
  <c r="G22" i="7"/>
  <c r="G22" i="6"/>
  <c r="G22" i="5"/>
  <c r="G22" i="1"/>
  <c r="H22" i="7"/>
  <c r="H22" i="6"/>
  <c r="I22" i="7"/>
  <c r="I22" i="6"/>
  <c r="I22" i="5"/>
  <c r="I22" i="1"/>
  <c r="B23" i="7"/>
  <c r="B23" i="6"/>
  <c r="B23" i="5"/>
  <c r="B23" i="1"/>
  <c r="C23" i="7"/>
  <c r="C23" i="6"/>
  <c r="C23" i="5"/>
  <c r="C23" i="1"/>
  <c r="D23" i="7"/>
  <c r="D23" i="6"/>
  <c r="D23" i="5"/>
  <c r="D23" i="1"/>
  <c r="M24" i="2"/>
  <c r="E23" i="7"/>
  <c r="E23" i="6"/>
  <c r="E23" i="5"/>
  <c r="E23" i="1"/>
  <c r="F23" i="7"/>
  <c r="F23" i="6"/>
  <c r="F23" i="5"/>
  <c r="F23" i="1"/>
  <c r="G23" i="7"/>
  <c r="G23" i="6"/>
  <c r="G23" i="5"/>
  <c r="G23" i="1"/>
  <c r="H23" i="7"/>
  <c r="H23" i="6"/>
  <c r="I23" i="7"/>
  <c r="I23" i="6"/>
  <c r="I23" i="5"/>
  <c r="I23" i="1"/>
  <c r="B24" i="7"/>
  <c r="B24" i="6"/>
  <c r="B24" i="5"/>
  <c r="B24" i="1"/>
  <c r="C24" i="7"/>
  <c r="C24" i="6"/>
  <c r="C24" i="5"/>
  <c r="C24" i="1"/>
  <c r="D24" i="7"/>
  <c r="E24"/>
  <c r="E24" i="6"/>
  <c r="E24" i="5"/>
  <c r="E24" i="1"/>
  <c r="F24" i="7"/>
  <c r="F24" i="6"/>
  <c r="F24" i="5"/>
  <c r="F24" i="1"/>
  <c r="G24" i="7"/>
  <c r="G24" i="6"/>
  <c r="G24" i="5"/>
  <c r="G24" i="1"/>
  <c r="H24" i="7"/>
  <c r="H24" i="6"/>
  <c r="I24" i="7"/>
  <c r="I24" i="6"/>
  <c r="I24" i="5"/>
  <c r="I24" i="1"/>
  <c r="B25" i="7"/>
  <c r="B25" i="6"/>
  <c r="B25" i="5"/>
  <c r="B25" i="1"/>
  <c r="C25" i="7"/>
  <c r="D25"/>
  <c r="D25" i="6"/>
  <c r="D25" i="5"/>
  <c r="D25" i="1"/>
  <c r="M26" i="2"/>
  <c r="E25" i="7"/>
  <c r="E25" i="6"/>
  <c r="E25" i="5"/>
  <c r="E25" i="1"/>
  <c r="F25" i="7"/>
  <c r="F25" i="6"/>
  <c r="F25" i="5"/>
  <c r="F25" i="1"/>
  <c r="G25" i="7"/>
  <c r="G25" i="6"/>
  <c r="G25" i="5"/>
  <c r="G25" i="1"/>
  <c r="H25" i="7"/>
  <c r="I25"/>
  <c r="I25" i="6"/>
  <c r="I25" i="5"/>
  <c r="I25" i="1"/>
  <c r="B26" i="7"/>
  <c r="B26" i="6"/>
  <c r="B26" i="5"/>
  <c r="B26" i="1"/>
  <c r="C26" i="7"/>
  <c r="C26" i="6"/>
  <c r="C26" i="5"/>
  <c r="C26" i="1"/>
  <c r="D26" i="7"/>
  <c r="E26"/>
  <c r="E26" i="6"/>
  <c r="E26" i="5"/>
  <c r="E26" i="1"/>
  <c r="F26" i="7"/>
  <c r="F26" i="6"/>
  <c r="F26" i="5"/>
  <c r="F26" i="1"/>
  <c r="G26" i="7"/>
  <c r="G26" i="6"/>
  <c r="G26" i="5"/>
  <c r="G26" i="1"/>
  <c r="H26" i="7"/>
  <c r="H26" i="6"/>
  <c r="H26" i="5"/>
  <c r="H26" i="1"/>
  <c r="I26" i="7"/>
  <c r="I26" i="6"/>
  <c r="I26" i="5"/>
  <c r="I26" i="1"/>
  <c r="B27" i="7"/>
  <c r="B27" i="6"/>
  <c r="B27" i="5"/>
  <c r="B27" i="1"/>
  <c r="C27" i="7"/>
  <c r="C27" i="6"/>
  <c r="C27" i="5"/>
  <c r="C27" i="1"/>
  <c r="D27" i="7"/>
  <c r="D27" i="6"/>
  <c r="D27" i="5"/>
  <c r="D27" i="1"/>
  <c r="M28" i="2"/>
  <c r="E27" i="7"/>
  <c r="E27" i="6"/>
  <c r="E27" i="5"/>
  <c r="E27" i="1"/>
  <c r="F27" i="7"/>
  <c r="F27" i="6"/>
  <c r="F27" i="5"/>
  <c r="F27" i="1"/>
  <c r="G27" i="7"/>
  <c r="G27" i="6"/>
  <c r="G27" i="5"/>
  <c r="G27" i="1"/>
  <c r="H27" i="7"/>
  <c r="H27" i="6"/>
  <c r="I27" i="7"/>
  <c r="I27" i="6"/>
  <c r="I27" i="5"/>
  <c r="I27" i="1"/>
  <c r="C2" i="7"/>
  <c r="C2" i="6"/>
  <c r="D2" i="7"/>
  <c r="E2"/>
  <c r="F2"/>
  <c r="F2" i="6"/>
  <c r="F2" i="5"/>
  <c r="G2" i="7"/>
  <c r="G2" i="6"/>
  <c r="G2" i="5"/>
  <c r="H2" i="7"/>
  <c r="H2" i="6"/>
  <c r="H2" i="5"/>
  <c r="I2" i="7"/>
  <c r="I2" i="6"/>
  <c r="I2" i="5"/>
  <c r="B2" i="7"/>
  <c r="B2" i="6"/>
  <c r="I4" i="2"/>
  <c r="J4"/>
  <c r="L4"/>
  <c r="N4"/>
  <c r="I5"/>
  <c r="J5"/>
  <c r="L5"/>
  <c r="N5"/>
  <c r="I6"/>
  <c r="J6"/>
  <c r="L6"/>
  <c r="N6"/>
  <c r="I7"/>
  <c r="J7"/>
  <c r="L7"/>
  <c r="N7"/>
  <c r="I8"/>
  <c r="J8"/>
  <c r="L8"/>
  <c r="N8"/>
  <c r="I9"/>
  <c r="J9"/>
  <c r="L9"/>
  <c r="N9"/>
  <c r="I10"/>
  <c r="J10"/>
  <c r="L10"/>
  <c r="N10"/>
  <c r="I11"/>
  <c r="J11"/>
  <c r="L11"/>
  <c r="N11"/>
  <c r="I12"/>
  <c r="J12"/>
  <c r="L12"/>
  <c r="N12"/>
  <c r="I13"/>
  <c r="J13"/>
  <c r="L13"/>
  <c r="N13"/>
  <c r="I14"/>
  <c r="J14"/>
  <c r="L14"/>
  <c r="N14"/>
  <c r="I15"/>
  <c r="J15"/>
  <c r="L15"/>
  <c r="N15"/>
  <c r="I16"/>
  <c r="J16"/>
  <c r="L16"/>
  <c r="N16"/>
  <c r="I17"/>
  <c r="J17"/>
  <c r="L17"/>
  <c r="N17"/>
  <c r="I18"/>
  <c r="J18"/>
  <c r="L18"/>
  <c r="N18"/>
  <c r="I19"/>
  <c r="J19"/>
  <c r="L19"/>
  <c r="N19"/>
  <c r="I20"/>
  <c r="J20"/>
  <c r="L20"/>
  <c r="N20"/>
  <c r="I21"/>
  <c r="J21"/>
  <c r="L21"/>
  <c r="N21"/>
  <c r="I22"/>
  <c r="J22"/>
  <c r="L22"/>
  <c r="N22"/>
  <c r="I23"/>
  <c r="J23"/>
  <c r="L23"/>
  <c r="N23"/>
  <c r="I24"/>
  <c r="J24"/>
  <c r="L24"/>
  <c r="N24"/>
  <c r="I25"/>
  <c r="J25"/>
  <c r="L25"/>
  <c r="N25"/>
  <c r="I26"/>
  <c r="J26"/>
  <c r="L26"/>
  <c r="N26"/>
  <c r="I27"/>
  <c r="J27"/>
  <c r="L27"/>
  <c r="N27"/>
  <c r="I28"/>
  <c r="J28"/>
  <c r="L28"/>
  <c r="N28"/>
  <c r="N3"/>
  <c r="L3"/>
  <c r="J3"/>
  <c r="I3"/>
  <c r="D29" i="7"/>
  <c r="I29" i="8"/>
  <c r="H29"/>
  <c r="G29"/>
  <c r="F29"/>
  <c r="E29"/>
  <c r="D29"/>
  <c r="C29"/>
  <c r="B29"/>
  <c r="I29" i="7"/>
  <c r="B31"/>
  <c r="B29"/>
  <c r="N30" i="11"/>
  <c r="J30"/>
  <c r="J3" i="15"/>
  <c r="K3"/>
  <c r="B31" i="8"/>
  <c r="H9" i="15"/>
  <c r="B2" i="5"/>
  <c r="H24"/>
  <c r="H24" i="1"/>
  <c r="H8" i="5"/>
  <c r="H8" i="1"/>
  <c r="H4" i="5"/>
  <c r="H4" i="1"/>
  <c r="D2" i="6"/>
  <c r="D2" i="5"/>
  <c r="C17" i="6"/>
  <c r="C17" i="5"/>
  <c r="C17" i="1"/>
  <c r="C9" i="6"/>
  <c r="C9" i="5"/>
  <c r="C9" i="1"/>
  <c r="I30" i="11"/>
  <c r="C25" i="6"/>
  <c r="C25" i="5"/>
  <c r="C25" i="1"/>
  <c r="C5" i="6"/>
  <c r="C5" i="5"/>
  <c r="C5" i="1"/>
  <c r="F29" i="7"/>
  <c r="C21" i="6"/>
  <c r="C21" i="5"/>
  <c r="C21" i="1"/>
  <c r="C13" i="6"/>
  <c r="C13" i="5"/>
  <c r="C13" i="1"/>
  <c r="D2"/>
  <c r="I2"/>
  <c r="H23" i="5"/>
  <c r="H23" i="1"/>
  <c r="H22" i="5"/>
  <c r="H22" i="1"/>
  <c r="H20" i="5"/>
  <c r="H20" i="1"/>
  <c r="H16" i="5"/>
  <c r="H16" i="1"/>
  <c r="H15" i="5"/>
  <c r="H15" i="1"/>
  <c r="H14" i="5"/>
  <c r="H14" i="1"/>
  <c r="K15" i="2"/>
  <c r="H12" i="5"/>
  <c r="H12" i="1"/>
  <c r="H11" i="5"/>
  <c r="H11" i="1"/>
  <c r="H10" i="5"/>
  <c r="H10" i="1"/>
  <c r="K11" i="2"/>
  <c r="H7" i="5"/>
  <c r="H7" i="1"/>
  <c r="H6" i="5"/>
  <c r="H6" i="1"/>
  <c r="K7" i="2"/>
  <c r="H3" i="5"/>
  <c r="H3" i="1"/>
  <c r="F2"/>
  <c r="H27" i="5"/>
  <c r="H27" i="1"/>
  <c r="H19" i="5"/>
  <c r="H19" i="1"/>
  <c r="H18" i="5"/>
  <c r="H18" i="1"/>
  <c r="K19" i="2"/>
  <c r="B2" i="1"/>
  <c r="H2"/>
  <c r="G2"/>
  <c r="C2" i="5"/>
  <c r="B29" i="6"/>
  <c r="B4" i="5"/>
  <c r="B4" i="1"/>
  <c r="D26" i="6"/>
  <c r="D26" i="5"/>
  <c r="D26" i="1"/>
  <c r="M27" i="2"/>
  <c r="D22" i="6"/>
  <c r="D22" i="5"/>
  <c r="D22" i="1"/>
  <c r="M23" i="2"/>
  <c r="D18" i="6"/>
  <c r="D18" i="5"/>
  <c r="D18" i="1"/>
  <c r="M19" i="2"/>
  <c r="D14" i="6"/>
  <c r="D14" i="5"/>
  <c r="D14" i="1"/>
  <c r="M15" i="2"/>
  <c r="D10" i="6"/>
  <c r="D10" i="5"/>
  <c r="D10" i="1"/>
  <c r="M11" i="2"/>
  <c r="E29" i="7"/>
  <c r="M30" i="11"/>
  <c r="H25" i="6"/>
  <c r="H21"/>
  <c r="H17"/>
  <c r="H13"/>
  <c r="H9"/>
  <c r="H5"/>
  <c r="F3"/>
  <c r="E2"/>
  <c r="E29"/>
  <c r="D20"/>
  <c r="D20" i="5"/>
  <c r="D20" i="1"/>
  <c r="M21" i="2"/>
  <c r="D16" i="6"/>
  <c r="D16" i="5"/>
  <c r="D16" i="1"/>
  <c r="M17" i="2"/>
  <c r="I29" i="6"/>
  <c r="D8"/>
  <c r="D8" i="5"/>
  <c r="D8" i="1"/>
  <c r="M9" i="2"/>
  <c r="D4" i="6"/>
  <c r="D4" i="5"/>
  <c r="D4" i="1"/>
  <c r="M5" i="2"/>
  <c r="E17" i="5"/>
  <c r="E17" i="1"/>
  <c r="I13" i="5"/>
  <c r="I13" i="1"/>
  <c r="I29"/>
  <c r="D24" i="6"/>
  <c r="D24" i="5"/>
  <c r="D24" i="1"/>
  <c r="M25" i="2"/>
  <c r="C29" i="6"/>
  <c r="D12"/>
  <c r="D12" i="5"/>
  <c r="D12" i="1"/>
  <c r="M13" i="2"/>
  <c r="H29" i="7"/>
  <c r="G29" i="6"/>
  <c r="G13" i="5"/>
  <c r="G13" i="1"/>
  <c r="G29" i="7"/>
  <c r="C29"/>
  <c r="K17" i="2"/>
  <c r="K9"/>
  <c r="K5"/>
  <c r="K20"/>
  <c r="K16"/>
  <c r="K12"/>
  <c r="K8"/>
  <c r="K4"/>
  <c r="K13"/>
  <c r="K9" i="15"/>
  <c r="M9"/>
  <c r="M15"/>
  <c r="P17"/>
  <c r="J9"/>
  <c r="J15"/>
  <c r="G17"/>
  <c r="K30" i="11"/>
  <c r="I29" i="5"/>
  <c r="H29" i="6"/>
  <c r="G29" i="1"/>
  <c r="B29"/>
  <c r="B29" i="5"/>
  <c r="E2"/>
  <c r="H13"/>
  <c r="D29" i="6"/>
  <c r="G29" i="5"/>
  <c r="D29"/>
  <c r="H9"/>
  <c r="H25"/>
  <c r="H25" i="1"/>
  <c r="C2"/>
  <c r="C29"/>
  <c r="C29" i="5"/>
  <c r="D29" i="1"/>
  <c r="H5" i="5"/>
  <c r="H21"/>
  <c r="F29" i="6"/>
  <c r="F3" i="5"/>
  <c r="H17"/>
  <c r="K21" i="2"/>
  <c r="K27"/>
  <c r="M3"/>
  <c r="K3"/>
  <c r="M17" i="15"/>
  <c r="J17"/>
  <c r="H17" i="1"/>
  <c r="H21"/>
  <c r="H13"/>
  <c r="H9"/>
  <c r="F3"/>
  <c r="F29"/>
  <c r="F29" i="5"/>
  <c r="H5" i="1"/>
  <c r="H29" i="5"/>
  <c r="E29"/>
  <c r="B31"/>
  <c r="E2" i="1"/>
  <c r="B31" i="6"/>
  <c r="I27" i="14"/>
  <c r="H10"/>
  <c r="I14"/>
  <c r="H11"/>
  <c r="H23"/>
  <c r="H5"/>
  <c r="H18"/>
  <c r="H15"/>
  <c r="H21"/>
  <c r="H17"/>
  <c r="I15"/>
  <c r="H22"/>
  <c r="H13"/>
  <c r="H14"/>
  <c r="H7"/>
  <c r="H19"/>
  <c r="H6"/>
  <c r="H9"/>
  <c r="I22"/>
  <c r="I8"/>
  <c r="J27"/>
  <c r="K26" i="2"/>
  <c r="J20" i="14"/>
  <c r="H8"/>
  <c r="J21"/>
  <c r="J13"/>
  <c r="J5"/>
  <c r="K28" i="2"/>
  <c r="J16" i="14"/>
  <c r="K24" i="2"/>
  <c r="H26" i="14"/>
  <c r="H28"/>
  <c r="K25" i="2"/>
  <c r="P25"/>
  <c r="I26" i="14"/>
  <c r="I28"/>
  <c r="K23" i="2"/>
  <c r="P23"/>
  <c r="I3" i="14"/>
  <c r="P16" i="2"/>
  <c r="P20"/>
  <c r="P27"/>
  <c r="P28"/>
  <c r="P13"/>
  <c r="P11"/>
  <c r="P24"/>
  <c r="P8"/>
  <c r="P7"/>
  <c r="P3"/>
  <c r="P4"/>
  <c r="P26"/>
  <c r="P17"/>
  <c r="P15"/>
  <c r="P12"/>
  <c r="P21"/>
  <c r="P19"/>
  <c r="P9"/>
  <c r="P5"/>
  <c r="I10" i="14"/>
  <c r="H3"/>
  <c r="L30" i="11"/>
  <c r="K18" i="2"/>
  <c r="P18"/>
  <c r="K10"/>
  <c r="P10"/>
  <c r="J10" i="14"/>
  <c r="K14" i="2"/>
  <c r="P14"/>
  <c r="J14" i="14"/>
  <c r="I9"/>
  <c r="J9"/>
  <c r="J25"/>
  <c r="E29" i="1"/>
  <c r="K6" i="2"/>
  <c r="P6"/>
  <c r="J6" i="14"/>
  <c r="H29" i="1"/>
  <c r="K22" i="2"/>
  <c r="P22"/>
  <c r="J22" i="14"/>
  <c r="J26"/>
  <c r="J24"/>
  <c r="J28"/>
  <c r="J15"/>
  <c r="J4"/>
  <c r="J18"/>
  <c r="J17"/>
  <c r="J8"/>
  <c r="J12"/>
  <c r="I21"/>
  <c r="I5"/>
  <c r="I17"/>
  <c r="I24"/>
  <c r="J7"/>
  <c r="I7"/>
  <c r="I16"/>
  <c r="H27"/>
  <c r="H20"/>
  <c r="H4"/>
  <c r="H12"/>
  <c r="I18"/>
  <c r="I12"/>
  <c r="J11"/>
  <c r="I11"/>
  <c r="H16"/>
  <c r="I6"/>
  <c r="J19"/>
  <c r="I19"/>
  <c r="I25"/>
  <c r="H25"/>
  <c r="I20"/>
  <c r="I4"/>
  <c r="J23"/>
  <c r="I23"/>
  <c r="H24"/>
  <c r="I13"/>
  <c r="J3"/>
  <c r="J30"/>
  <c r="B31" i="1"/>
  <c r="I30" i="14"/>
  <c r="H30"/>
</calcChain>
</file>

<file path=xl/sharedStrings.xml><?xml version="1.0" encoding="utf-8"?>
<sst xmlns="http://schemas.openxmlformats.org/spreadsheetml/2006/main" count="498" uniqueCount="88">
  <si>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</si>
  <si>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</si>
  <si>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</si>
  <si>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</si>
  <si>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</si>
  <si>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</si>
  <si>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</si>
  <si>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</si>
  <si>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Côte d'Azur</t>
  </si>
  <si>
    <t>Franche-Comté</t>
  </si>
  <si>
    <t>Guadeloupe</t>
  </si>
  <si>
    <t>Ile-de-France</t>
  </si>
  <si>
    <t>Languedoc-Roussillon</t>
  </si>
  <si>
    <t>Limousin</t>
  </si>
  <si>
    <t>Lorraine</t>
  </si>
  <si>
    <t>Martinique</t>
  </si>
  <si>
    <t>Midi-Pyrénées</t>
  </si>
  <si>
    <t>Nord-Pas-de-Calais</t>
  </si>
  <si>
    <t>Normandie</t>
  </si>
  <si>
    <t>Nouvelle-Calédonie</t>
  </si>
  <si>
    <t>Pays de la Loire</t>
  </si>
  <si>
    <t>Picardie</t>
  </si>
  <si>
    <t>Poitou-Charentes</t>
  </si>
  <si>
    <t>Provence Alpes</t>
  </si>
  <si>
    <t>Réunion</t>
  </si>
  <si>
    <t>Rhône-Alpes</t>
  </si>
  <si>
    <t>A - Lic. club - Compétition - Jeune</t>
  </si>
  <si>
    <t>B - Lic. club - Compétition - S. &amp; V.</t>
  </si>
  <si>
    <t>C - Lic. club - Loisir - Jeune</t>
  </si>
  <si>
    <t>D - Licence club - Loisir - S. &amp; V.</t>
  </si>
  <si>
    <t>E - Paratriathlon - Lic. club - Compétition - Jeune</t>
  </si>
  <si>
    <t>F - Paratriathlon - Lic. club - Compétition - S. &amp; V.</t>
  </si>
  <si>
    <t>G - Lic. club - Dirigeant</t>
  </si>
  <si>
    <t>H - Lic. Individuelle - Compétition - S. &amp; V.</t>
  </si>
  <si>
    <t>TOTAL</t>
  </si>
  <si>
    <t>TOTAL GENERAL</t>
  </si>
  <si>
    <t>Adulte
Compet</t>
  </si>
  <si>
    <t>Adulte
Loisir</t>
  </si>
  <si>
    <t>Dirigeant</t>
  </si>
  <si>
    <t>Jeune 
Compet</t>
  </si>
  <si>
    <t>Jeune 
Loisir</t>
  </si>
  <si>
    <t>Individuelle</t>
  </si>
  <si>
    <t>Champagne Ardenne</t>
  </si>
  <si>
    <t>Poitou Charentes</t>
  </si>
  <si>
    <t>Rhône Alpes</t>
  </si>
  <si>
    <t>Franche Comté</t>
  </si>
  <si>
    <t>Ile de France</t>
  </si>
  <si>
    <t>Cote d'azur</t>
  </si>
  <si>
    <t>Languedoc Roussillon</t>
  </si>
  <si>
    <t>Midi Pyrenées</t>
  </si>
  <si>
    <t>Nord Pas de Calais</t>
  </si>
  <si>
    <t>Nouvelle Caledonie</t>
  </si>
  <si>
    <t>MOYENNE</t>
  </si>
  <si>
    <t>Coût Ligue</t>
  </si>
  <si>
    <t>Adulte compet</t>
  </si>
  <si>
    <t>Adulte Loisir</t>
  </si>
  <si>
    <t>Jeune</t>
  </si>
  <si>
    <t>TOTAL 
Licences 2016</t>
  </si>
  <si>
    <t>TOTAL 
Licences 2017</t>
  </si>
  <si>
    <t>TOTAL 
Licences 2018</t>
  </si>
  <si>
    <t>Gain/Perte
entre 2018+2019+2020
sur la base de 2017</t>
  </si>
  <si>
    <t>Gain/Perte
entre 2017 et 2018</t>
  </si>
  <si>
    <t>Gain/Perte
entre 2018 et 2019</t>
  </si>
  <si>
    <t>Gain/Perte
entre 2019 et 2020</t>
  </si>
  <si>
    <t>TOTAL Ligues
Licences 2020</t>
  </si>
  <si>
    <t>TOTAL  Ligues
Licences 2019</t>
  </si>
  <si>
    <t>TOTAL  Ligues
Licences 2018</t>
  </si>
  <si>
    <t>TOTAL Ligues
Licences 2017</t>
  </si>
  <si>
    <t>TOTAL Ligues
Licences 2016</t>
  </si>
  <si>
    <t>Total sur 3 ans sur les saisons 2018/2019/2020</t>
  </si>
  <si>
    <t>LIGUE</t>
  </si>
  <si>
    <t>FFTRI</t>
  </si>
  <si>
    <t>CD</t>
  </si>
  <si>
    <t>nbre licenciés 2017</t>
  </si>
  <si>
    <t>nbre licenciés 2018</t>
  </si>
  <si>
    <t>nbre licenciés 2019</t>
  </si>
  <si>
    <t>nbre licenciés 2020</t>
  </si>
  <si>
    <t>Part fédé</t>
  </si>
  <si>
    <t>part fédé</t>
  </si>
  <si>
    <t>Adultes compet</t>
  </si>
  <si>
    <t>Adultes loisir</t>
  </si>
  <si>
    <t>Recettes</t>
  </si>
  <si>
    <t>Perte/Gain</t>
  </si>
  <si>
    <t>TOTAL Licenciés</t>
  </si>
  <si>
    <t>Licences INDIV</t>
  </si>
  <si>
    <t>Jeunes</t>
  </si>
  <si>
    <t>nbre licenciés 2016</t>
  </si>
  <si>
    <t>TOTAL GAIN NATIONAL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</si>
</sst>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0.0"/>
    <numFmt numFmtId="165" formatCode="#,##0\ &quot;€&quot;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/>
    <xf numFmtId="6" fontId="6" fillId="0" borderId="7" xfId="0" applyNumberFormat="1" applyFont="1" applyBorder="1"/>
    <xf numFmtId="6" fontId="6" fillId="0" borderId="8" xfId="0" applyNumberFormat="1" applyFont="1" applyBorder="1"/>
    <xf numFmtId="6" fontId="6" fillId="0" borderId="0" xfId="0" applyNumberFormat="1" applyFont="1" applyBorder="1"/>
    <xf numFmtId="0" fontId="0" fillId="0" borderId="9" xfId="0" applyBorder="1"/>
    <xf numFmtId="6" fontId="6" fillId="0" borderId="10" xfId="0" applyNumberFormat="1" applyFont="1" applyBorder="1"/>
    <xf numFmtId="6" fontId="6" fillId="0" borderId="11" xfId="0" applyNumberFormat="1" applyFont="1" applyBorder="1"/>
    <xf numFmtId="0" fontId="0" fillId="0" borderId="12" xfId="0" applyBorder="1"/>
    <xf numFmtId="6" fontId="6" fillId="0" borderId="13" xfId="0" applyNumberFormat="1" applyFont="1" applyBorder="1"/>
    <xf numFmtId="6" fontId="6" fillId="0" borderId="14" xfId="0" applyNumberFormat="1" applyFont="1" applyBorder="1"/>
    <xf numFmtId="0" fontId="4" fillId="0" borderId="0" xfId="0" applyFont="1"/>
    <xf numFmtId="0" fontId="0" fillId="0" borderId="0" xfId="0" applyFill="1"/>
    <xf numFmtId="0" fontId="4" fillId="3" borderId="15" xfId="0" applyFont="1" applyFill="1" applyBorder="1"/>
    <xf numFmtId="164" fontId="4" fillId="3" borderId="16" xfId="0" applyNumberFormat="1" applyFont="1" applyFill="1" applyBorder="1"/>
    <xf numFmtId="164" fontId="4" fillId="3" borderId="17" xfId="0" applyNumberFormat="1" applyFont="1" applyFill="1" applyBorder="1"/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Fill="1" applyBorder="1"/>
    <xf numFmtId="6" fontId="6" fillId="0" borderId="0" xfId="0" applyNumberFormat="1" applyFont="1"/>
    <xf numFmtId="6" fontId="0" fillId="0" borderId="0" xfId="0" applyNumberFormat="1"/>
    <xf numFmtId="165" fontId="0" fillId="0" borderId="0" xfId="0" applyNumberFormat="1"/>
    <xf numFmtId="6" fontId="0" fillId="0" borderId="20" xfId="0" applyNumberFormat="1" applyBorder="1"/>
    <xf numFmtId="6" fontId="0" fillId="0" borderId="21" xfId="0" applyNumberFormat="1" applyBorder="1"/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6" fontId="0" fillId="0" borderId="19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5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5" borderId="0" xfId="0" applyFill="1" applyAlignment="1">
      <alignment horizontal="center" wrapText="1"/>
    </xf>
    <xf numFmtId="165" fontId="0" fillId="5" borderId="0" xfId="0" applyNumberFormat="1" applyFill="1"/>
    <xf numFmtId="165" fontId="4" fillId="0" borderId="0" xfId="0" applyNumberFormat="1" applyFont="1" applyFill="1"/>
    <xf numFmtId="0" fontId="7" fillId="0" borderId="0" xfId="0" applyFont="1"/>
    <xf numFmtId="1" fontId="1" fillId="0" borderId="2" xfId="0" applyNumberFormat="1" applyFont="1" applyBorder="1" applyAlignment="1">
      <alignment horizontal="center" wrapText="1"/>
    </xf>
    <xf numFmtId="1" fontId="0" fillId="0" borderId="0" xfId="0" applyNumberFormat="1"/>
    <xf numFmtId="0" fontId="0" fillId="0" borderId="0" xfId="0" applyAlignment="1"/>
    <xf numFmtId="0" fontId="0" fillId="0" borderId="22" xfId="0" applyBorder="1"/>
    <xf numFmtId="0" fontId="0" fillId="0" borderId="0" xfId="0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0" xfId="0" applyNumberFormat="1" applyBorder="1"/>
    <xf numFmtId="0" fontId="0" fillId="5" borderId="9" xfId="0" applyFill="1" applyBorder="1"/>
    <xf numFmtId="6" fontId="6" fillId="5" borderId="0" xfId="0" applyNumberFormat="1" applyFont="1" applyFill="1" applyBorder="1"/>
    <xf numFmtId="0" fontId="0" fillId="5" borderId="0" xfId="0" applyFill="1"/>
    <xf numFmtId="6" fontId="0" fillId="5" borderId="20" xfId="0" applyNumberFormat="1" applyFill="1" applyBorder="1"/>
    <xf numFmtId="164" fontId="4" fillId="3" borderId="0" xfId="0" applyNumberFormat="1" applyFont="1" applyFill="1" applyBorder="1"/>
    <xf numFmtId="0" fontId="0" fillId="0" borderId="0" xfId="0" applyAlignment="1">
      <alignment wrapText="1"/>
    </xf>
    <xf numFmtId="1" fontId="7" fillId="0" borderId="0" xfId="0" applyNumberFormat="1" applyFont="1"/>
    <xf numFmtId="0" fontId="4" fillId="4" borderId="6" xfId="0" applyFont="1" applyFill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B29" sqref="B29:I29"/>
    </sheetView>
  </sheetViews>
  <sheetFormatPr baseColWidth="10" defaultRowHeight="15"/>
  <cols>
    <col min="1" max="1" width="19.28515625" style="5" bestFit="1" customWidth="1"/>
    <col min="2" max="2" width="23.140625" style="5" bestFit="1" customWidth="1"/>
    <col min="3" max="3" width="23.28515625" style="5" bestFit="1" customWidth="1"/>
    <col min="4" max="4" width="18" style="5" bestFit="1" customWidth="1"/>
    <col min="5" max="5" width="21.42578125" style="5" bestFit="1" customWidth="1"/>
    <col min="6" max="6" width="32.85546875" style="5" bestFit="1" customWidth="1"/>
    <col min="7" max="7" width="33.140625" style="5" bestFit="1" customWidth="1"/>
    <col min="8" max="8" width="15.5703125" style="5" bestFit="1" customWidth="1"/>
    <col min="9" max="9" width="28.7109375" style="5" bestFit="1" customWidth="1"/>
    <col min="10" max="16384" width="11.42578125" style="5"/>
  </cols>
  <sheetData>
    <row r="1" spans="1:9" ht="15.75" thickBot="1"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ht="15.75" thickBot="1">
      <c r="A2" s="2" t="s">
        <v>0</v>
      </c>
      <c r="B2" s="6">
        <v>446</v>
      </c>
      <c r="C2" s="6">
        <v>993</v>
      </c>
      <c r="D2" s="6">
        <v>46</v>
      </c>
      <c r="E2" s="6">
        <v>154</v>
      </c>
      <c r="F2" s="6">
        <v>1</v>
      </c>
      <c r="G2" s="6">
        <v>0</v>
      </c>
      <c r="H2" s="6">
        <v>49</v>
      </c>
      <c r="I2" s="6">
        <v>8</v>
      </c>
    </row>
    <row r="3" spans="1:9" ht="15.75" thickBot="1">
      <c r="A3" s="3" t="s">
        <v>1</v>
      </c>
      <c r="B3" s="6">
        <v>681</v>
      </c>
      <c r="C3" s="6">
        <v>1931</v>
      </c>
      <c r="D3" s="6">
        <v>49</v>
      </c>
      <c r="E3" s="6">
        <v>324</v>
      </c>
      <c r="F3" s="6">
        <v>0</v>
      </c>
      <c r="G3" s="6">
        <v>0</v>
      </c>
      <c r="H3" s="6">
        <v>64</v>
      </c>
      <c r="I3" s="6">
        <v>4</v>
      </c>
    </row>
    <row r="4" spans="1:9" ht="15.75" thickBot="1">
      <c r="A4" s="2" t="s">
        <v>2</v>
      </c>
      <c r="B4" s="6">
        <v>250</v>
      </c>
      <c r="C4" s="6">
        <v>632</v>
      </c>
      <c r="D4" s="6">
        <v>25</v>
      </c>
      <c r="E4" s="6">
        <v>131</v>
      </c>
      <c r="F4" s="6">
        <v>0</v>
      </c>
      <c r="G4" s="6">
        <v>0</v>
      </c>
      <c r="H4" s="6">
        <v>16</v>
      </c>
      <c r="I4" s="6">
        <v>2</v>
      </c>
    </row>
    <row r="5" spans="1:9" ht="15.75" thickBot="1">
      <c r="A5" s="3" t="s">
        <v>3</v>
      </c>
      <c r="B5" s="6">
        <v>479</v>
      </c>
      <c r="C5" s="6">
        <v>1165</v>
      </c>
      <c r="D5" s="6">
        <v>26</v>
      </c>
      <c r="E5" s="6">
        <v>348</v>
      </c>
      <c r="F5" s="6">
        <v>0</v>
      </c>
      <c r="G5" s="6">
        <v>0</v>
      </c>
      <c r="H5" s="6">
        <v>27</v>
      </c>
      <c r="I5" s="6">
        <v>14</v>
      </c>
    </row>
    <row r="6" spans="1:9" ht="15.75" thickBot="1">
      <c r="A6" s="2" t="s">
        <v>4</v>
      </c>
      <c r="B6" s="6">
        <v>553</v>
      </c>
      <c r="C6" s="6">
        <v>2162</v>
      </c>
      <c r="D6" s="6">
        <v>6</v>
      </c>
      <c r="E6" s="6">
        <v>37</v>
      </c>
      <c r="F6" s="6">
        <v>0</v>
      </c>
      <c r="G6" s="6">
        <v>0</v>
      </c>
      <c r="H6" s="6">
        <v>75</v>
      </c>
      <c r="I6" s="6">
        <v>1</v>
      </c>
    </row>
    <row r="7" spans="1:9" ht="15.75" thickBot="1">
      <c r="A7" s="3" t="s">
        <v>5</v>
      </c>
      <c r="B7" s="6">
        <v>591</v>
      </c>
      <c r="C7" s="6">
        <v>1168</v>
      </c>
      <c r="D7" s="6">
        <v>106</v>
      </c>
      <c r="E7" s="6">
        <v>261</v>
      </c>
      <c r="F7" s="6">
        <v>0</v>
      </c>
      <c r="G7" s="6">
        <v>0</v>
      </c>
      <c r="H7" s="6">
        <v>42</v>
      </c>
      <c r="I7" s="6">
        <v>8</v>
      </c>
    </row>
    <row r="8" spans="1:9" ht="15.75" thickBot="1">
      <c r="A8" s="2" t="s">
        <v>6</v>
      </c>
      <c r="B8" s="6">
        <v>268</v>
      </c>
      <c r="C8" s="6">
        <v>958</v>
      </c>
      <c r="D8" s="6">
        <v>38</v>
      </c>
      <c r="E8" s="6">
        <v>230</v>
      </c>
      <c r="F8" s="6">
        <v>1</v>
      </c>
      <c r="G8" s="6">
        <v>0</v>
      </c>
      <c r="H8" s="6">
        <v>25</v>
      </c>
      <c r="I8" s="6">
        <v>102</v>
      </c>
    </row>
    <row r="9" spans="1:9" ht="15.75" thickBot="1">
      <c r="A9" s="3" t="s">
        <v>7</v>
      </c>
      <c r="B9" s="6">
        <v>169</v>
      </c>
      <c r="C9" s="6">
        <v>237</v>
      </c>
      <c r="D9" s="6">
        <v>1</v>
      </c>
      <c r="E9" s="6">
        <v>68</v>
      </c>
      <c r="F9" s="6">
        <v>2</v>
      </c>
      <c r="G9" s="6">
        <v>0</v>
      </c>
      <c r="H9" s="6">
        <v>17</v>
      </c>
      <c r="I9" s="6">
        <v>0</v>
      </c>
    </row>
    <row r="10" spans="1:9" ht="15.75" thickBot="1">
      <c r="A10" s="2" t="s">
        <v>8</v>
      </c>
      <c r="B10" s="6">
        <v>403</v>
      </c>
      <c r="C10" s="6">
        <v>1600</v>
      </c>
      <c r="D10" s="6">
        <v>27</v>
      </c>
      <c r="E10" s="6">
        <v>233</v>
      </c>
      <c r="F10" s="6">
        <v>0</v>
      </c>
      <c r="G10" s="6">
        <v>0</v>
      </c>
      <c r="H10" s="6">
        <v>40</v>
      </c>
      <c r="I10" s="6">
        <v>11</v>
      </c>
    </row>
    <row r="11" spans="1:9" ht="15.75" thickBot="1">
      <c r="A11" s="3" t="s">
        <v>9</v>
      </c>
      <c r="B11" s="6">
        <v>326</v>
      </c>
      <c r="C11" s="6">
        <v>677</v>
      </c>
      <c r="D11" s="6">
        <v>102</v>
      </c>
      <c r="E11" s="6">
        <v>165</v>
      </c>
      <c r="F11" s="6">
        <v>0</v>
      </c>
      <c r="G11" s="6">
        <v>0</v>
      </c>
      <c r="H11" s="6">
        <v>29</v>
      </c>
      <c r="I11" s="6">
        <v>1</v>
      </c>
    </row>
    <row r="12" spans="1:9" ht="15.75" thickBot="1">
      <c r="A12" s="2" t="s">
        <v>10</v>
      </c>
      <c r="B12" s="6">
        <v>157</v>
      </c>
      <c r="C12" s="6">
        <v>271</v>
      </c>
      <c r="D12" s="6">
        <v>3</v>
      </c>
      <c r="E12" s="6">
        <v>15</v>
      </c>
      <c r="F12" s="6">
        <v>0</v>
      </c>
      <c r="G12" s="6">
        <v>0</v>
      </c>
      <c r="H12" s="6">
        <v>36</v>
      </c>
      <c r="I12" s="6">
        <v>41</v>
      </c>
    </row>
    <row r="13" spans="1:9" ht="15.75" thickBot="1">
      <c r="A13" s="3" t="s">
        <v>11</v>
      </c>
      <c r="B13" s="6">
        <v>2037</v>
      </c>
      <c r="C13" s="6">
        <v>6637</v>
      </c>
      <c r="D13" s="6">
        <v>141</v>
      </c>
      <c r="E13" s="6">
        <v>269</v>
      </c>
      <c r="F13" s="6">
        <v>0</v>
      </c>
      <c r="G13" s="6">
        <v>0</v>
      </c>
      <c r="H13" s="6">
        <v>89</v>
      </c>
      <c r="I13" s="6">
        <v>44</v>
      </c>
    </row>
    <row r="14" spans="1:9" ht="15.75" thickBot="1">
      <c r="A14" s="2" t="s">
        <v>12</v>
      </c>
      <c r="B14" s="6">
        <v>385</v>
      </c>
      <c r="C14" s="6">
        <v>1149</v>
      </c>
      <c r="D14" s="6">
        <v>30</v>
      </c>
      <c r="E14" s="6">
        <v>99</v>
      </c>
      <c r="F14" s="6">
        <v>0</v>
      </c>
      <c r="G14" s="6">
        <v>0</v>
      </c>
      <c r="H14" s="6">
        <v>37</v>
      </c>
      <c r="I14" s="6">
        <v>0</v>
      </c>
    </row>
    <row r="15" spans="1:9" ht="15.75" thickBot="1">
      <c r="A15" s="3" t="s">
        <v>13</v>
      </c>
      <c r="B15" s="6">
        <v>268</v>
      </c>
      <c r="C15" s="6">
        <v>275</v>
      </c>
      <c r="D15" s="6">
        <v>57</v>
      </c>
      <c r="E15" s="6">
        <v>161</v>
      </c>
      <c r="F15" s="6">
        <v>0</v>
      </c>
      <c r="G15" s="6">
        <v>0</v>
      </c>
      <c r="H15" s="6">
        <v>27</v>
      </c>
      <c r="I15" s="6">
        <v>0</v>
      </c>
    </row>
    <row r="16" spans="1:9" ht="15.75" thickBot="1">
      <c r="A16" s="2" t="s">
        <v>14</v>
      </c>
      <c r="B16" s="6">
        <v>731</v>
      </c>
      <c r="C16" s="6">
        <v>1710</v>
      </c>
      <c r="D16" s="6">
        <v>18</v>
      </c>
      <c r="E16" s="6">
        <v>143</v>
      </c>
      <c r="F16" s="6">
        <v>2</v>
      </c>
      <c r="G16" s="6">
        <v>0</v>
      </c>
      <c r="H16" s="6">
        <v>42</v>
      </c>
      <c r="I16" s="6">
        <v>25</v>
      </c>
    </row>
    <row r="17" spans="1:9" ht="15.75" thickBot="1">
      <c r="A17" s="3" t="s">
        <v>15</v>
      </c>
      <c r="B17" s="6">
        <v>30</v>
      </c>
      <c r="C17" s="6">
        <v>52</v>
      </c>
      <c r="D17" s="6">
        <v>0</v>
      </c>
      <c r="E17" s="6">
        <v>10</v>
      </c>
      <c r="F17" s="6">
        <v>0</v>
      </c>
      <c r="G17" s="6">
        <v>0</v>
      </c>
      <c r="H17" s="6">
        <v>21</v>
      </c>
      <c r="I17" s="6">
        <v>3</v>
      </c>
    </row>
    <row r="18" spans="1:9" ht="15.75" thickBot="1">
      <c r="A18" s="2" t="s">
        <v>16</v>
      </c>
      <c r="B18" s="6">
        <v>421</v>
      </c>
      <c r="C18" s="6">
        <v>1398</v>
      </c>
      <c r="D18" s="6">
        <v>70</v>
      </c>
      <c r="E18" s="6">
        <v>244</v>
      </c>
      <c r="F18" s="6">
        <v>1</v>
      </c>
      <c r="G18" s="6">
        <v>0</v>
      </c>
      <c r="H18" s="6">
        <v>33</v>
      </c>
      <c r="I18" s="6">
        <v>2</v>
      </c>
    </row>
    <row r="19" spans="1:9" ht="15.75" thickBot="1">
      <c r="A19" s="3" t="s">
        <v>17</v>
      </c>
      <c r="B19" s="6">
        <v>949</v>
      </c>
      <c r="C19" s="6">
        <v>1635</v>
      </c>
      <c r="D19" s="6">
        <v>198</v>
      </c>
      <c r="E19" s="6">
        <v>423</v>
      </c>
      <c r="F19" s="6">
        <v>0</v>
      </c>
      <c r="G19" s="6">
        <v>0</v>
      </c>
      <c r="H19" s="6">
        <v>75</v>
      </c>
      <c r="I19" s="6">
        <v>8</v>
      </c>
    </row>
    <row r="20" spans="1:9" ht="15.75" thickBot="1">
      <c r="A20" s="2" t="s">
        <v>18</v>
      </c>
      <c r="B20" s="6">
        <v>654</v>
      </c>
      <c r="C20" s="6">
        <v>1396</v>
      </c>
      <c r="D20" s="6">
        <v>51</v>
      </c>
      <c r="E20" s="6">
        <v>204</v>
      </c>
      <c r="F20" s="6">
        <v>0</v>
      </c>
      <c r="G20" s="6">
        <v>0</v>
      </c>
      <c r="H20" s="6">
        <v>54</v>
      </c>
      <c r="I20" s="6">
        <v>23</v>
      </c>
    </row>
    <row r="21" spans="1:9" ht="15.75" thickBot="1">
      <c r="A21" s="3" t="s">
        <v>19</v>
      </c>
      <c r="B21" s="6">
        <v>78</v>
      </c>
      <c r="C21" s="6">
        <v>169</v>
      </c>
      <c r="D21" s="6">
        <v>20</v>
      </c>
      <c r="E21" s="6">
        <v>45</v>
      </c>
      <c r="F21" s="6">
        <v>0</v>
      </c>
      <c r="G21" s="6">
        <v>0</v>
      </c>
      <c r="H21" s="6">
        <v>65</v>
      </c>
      <c r="I21" s="6">
        <v>4</v>
      </c>
    </row>
    <row r="22" spans="1:9" ht="15.75" thickBot="1">
      <c r="A22" s="2" t="s">
        <v>20</v>
      </c>
      <c r="B22" s="6">
        <v>870</v>
      </c>
      <c r="C22" s="6">
        <v>3749</v>
      </c>
      <c r="D22" s="6">
        <v>55</v>
      </c>
      <c r="E22" s="6">
        <v>201</v>
      </c>
      <c r="F22" s="6">
        <v>0</v>
      </c>
      <c r="G22" s="6">
        <v>0</v>
      </c>
      <c r="H22" s="6">
        <v>71</v>
      </c>
      <c r="I22" s="6">
        <v>55</v>
      </c>
    </row>
    <row r="23" spans="1:9" ht="15.75" thickBot="1">
      <c r="A23" s="3" t="s">
        <v>21</v>
      </c>
      <c r="B23" s="6">
        <v>360</v>
      </c>
      <c r="C23" s="6">
        <v>753</v>
      </c>
      <c r="D23" s="6">
        <v>21</v>
      </c>
      <c r="E23" s="6">
        <v>131</v>
      </c>
      <c r="F23" s="6">
        <v>0</v>
      </c>
      <c r="G23" s="6">
        <v>0</v>
      </c>
      <c r="H23" s="6">
        <v>28</v>
      </c>
      <c r="I23" s="6">
        <v>0</v>
      </c>
    </row>
    <row r="24" spans="1:9" ht="15.75" thickBot="1">
      <c r="A24" s="2" t="s">
        <v>22</v>
      </c>
      <c r="B24" s="6">
        <v>441</v>
      </c>
      <c r="C24" s="6">
        <v>1176</v>
      </c>
      <c r="D24" s="6">
        <v>46</v>
      </c>
      <c r="E24" s="6">
        <v>181</v>
      </c>
      <c r="F24" s="6">
        <v>1</v>
      </c>
      <c r="G24" s="6">
        <v>0</v>
      </c>
      <c r="H24" s="6">
        <v>28</v>
      </c>
      <c r="I24" s="6">
        <v>2</v>
      </c>
    </row>
    <row r="25" spans="1:9" ht="15.75" thickBot="1">
      <c r="A25" s="3" t="s">
        <v>23</v>
      </c>
      <c r="B25" s="6">
        <v>715</v>
      </c>
      <c r="C25" s="6">
        <v>1938</v>
      </c>
      <c r="D25" s="6">
        <v>17</v>
      </c>
      <c r="E25" s="6">
        <v>150</v>
      </c>
      <c r="F25" s="6">
        <v>1</v>
      </c>
      <c r="G25" s="6">
        <v>0</v>
      </c>
      <c r="H25" s="6">
        <v>66</v>
      </c>
      <c r="I25" s="6">
        <v>3</v>
      </c>
    </row>
    <row r="26" spans="1:9" ht="15.75" thickBot="1">
      <c r="A26" s="2" t="s">
        <v>24</v>
      </c>
      <c r="B26" s="6">
        <v>288</v>
      </c>
      <c r="C26" s="6">
        <v>369</v>
      </c>
      <c r="D26" s="6">
        <v>279</v>
      </c>
      <c r="E26" s="6">
        <v>143</v>
      </c>
      <c r="F26" s="6">
        <v>1</v>
      </c>
      <c r="G26" s="6">
        <v>0</v>
      </c>
      <c r="H26" s="6">
        <v>25</v>
      </c>
      <c r="I26" s="6">
        <v>18</v>
      </c>
    </row>
    <row r="27" spans="1:9" ht="15.75" thickBot="1">
      <c r="A27" s="4" t="s">
        <v>25</v>
      </c>
      <c r="B27" s="6">
        <v>1338</v>
      </c>
      <c r="C27" s="6">
        <v>3936</v>
      </c>
      <c r="D27" s="6">
        <v>66</v>
      </c>
      <c r="E27" s="6">
        <v>365</v>
      </c>
      <c r="F27" s="6">
        <v>5</v>
      </c>
      <c r="G27" s="6">
        <v>0</v>
      </c>
      <c r="H27" s="6">
        <v>58</v>
      </c>
      <c r="I27" s="6">
        <v>56</v>
      </c>
    </row>
    <row r="29" spans="1:9">
      <c r="A29" s="5" t="s">
        <v>34</v>
      </c>
      <c r="B29" s="5">
        <f>SUM(B2:B27)</f>
        <v>13888</v>
      </c>
      <c r="C29" s="5">
        <f t="shared" ref="C29:I29" si="0">SUM(C2:C27)</f>
        <v>38136</v>
      </c>
      <c r="D29" s="5">
        <f t="shared" si="0"/>
        <v>1498</v>
      </c>
      <c r="E29" s="5">
        <f t="shared" si="0"/>
        <v>4735</v>
      </c>
      <c r="F29" s="5">
        <f t="shared" si="0"/>
        <v>15</v>
      </c>
      <c r="G29" s="5">
        <f t="shared" si="0"/>
        <v>0</v>
      </c>
      <c r="H29" s="5">
        <f t="shared" si="0"/>
        <v>1139</v>
      </c>
      <c r="I29" s="5">
        <f t="shared" si="0"/>
        <v>435</v>
      </c>
    </row>
    <row r="31" spans="1:9">
      <c r="A31" s="5" t="s">
        <v>35</v>
      </c>
      <c r="B31" s="5">
        <f>SUM(B29:I29)</f>
        <v>59846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R33" sqref="R33"/>
    </sheetView>
  </sheetViews>
  <sheetFormatPr baseColWidth="10" defaultRowHeight="15"/>
  <cols>
    <col min="1" max="1" width="20.140625" style="5" bestFit="1" customWidth="1"/>
    <col min="2" max="7" width="12.42578125" style="5" customWidth="1"/>
    <col min="8" max="8" width="5.7109375" style="5" customWidth="1"/>
    <col min="9" max="13" width="11.42578125" style="5"/>
    <col min="14" max="14" width="12.7109375" style="5" customWidth="1"/>
    <col min="15" max="15" width="11.42578125" style="5"/>
    <col min="16" max="16" width="12.85546875" style="5" customWidth="1"/>
    <col min="17" max="17" width="3.42578125" style="5" customWidth="1"/>
    <col min="18" max="16384" width="11.42578125" style="5"/>
  </cols>
  <sheetData>
    <row r="1" spans="1:16" ht="31.5" customHeight="1" thickBot="1">
      <c r="B1" s="25" t="s">
        <v>36</v>
      </c>
      <c r="C1" s="25" t="s">
        <v>37</v>
      </c>
      <c r="D1" s="26" t="s">
        <v>38</v>
      </c>
      <c r="E1" s="25" t="s">
        <v>39</v>
      </c>
      <c r="F1" s="25" t="s">
        <v>40</v>
      </c>
      <c r="G1" s="26" t="s">
        <v>41</v>
      </c>
      <c r="H1" s="7"/>
      <c r="I1" s="25" t="s">
        <v>36</v>
      </c>
      <c r="J1" s="25" t="s">
        <v>37</v>
      </c>
      <c r="K1" s="26" t="s">
        <v>38</v>
      </c>
      <c r="L1" s="25" t="s">
        <v>39</v>
      </c>
      <c r="M1" s="25" t="s">
        <v>40</v>
      </c>
      <c r="N1" s="25" t="s">
        <v>41</v>
      </c>
      <c r="P1" s="33" t="s">
        <v>59</v>
      </c>
    </row>
    <row r="2" spans="1:16" ht="15.75" thickBot="1">
      <c r="B2" s="8" t="s">
        <v>53</v>
      </c>
      <c r="C2" s="8" t="s">
        <v>53</v>
      </c>
      <c r="D2" s="8" t="s">
        <v>53</v>
      </c>
      <c r="E2" s="8" t="s">
        <v>53</v>
      </c>
      <c r="F2" s="8" t="s">
        <v>53</v>
      </c>
      <c r="G2" s="8" t="s">
        <v>53</v>
      </c>
      <c r="H2" s="9"/>
    </row>
    <row r="3" spans="1:16">
      <c r="A3" s="10" t="s">
        <v>0</v>
      </c>
      <c r="B3" s="11">
        <v>19</v>
      </c>
      <c r="C3" s="11">
        <v>23</v>
      </c>
      <c r="D3" s="11">
        <v>7</v>
      </c>
      <c r="E3" s="11">
        <v>5</v>
      </c>
      <c r="F3" s="11">
        <v>22</v>
      </c>
      <c r="G3" s="12">
        <v>74</v>
      </c>
      <c r="H3" s="13"/>
      <c r="I3" s="29">
        <f>B3*'Nb licenciés 2020'!C2</f>
        <v>23819.152804320005</v>
      </c>
      <c r="J3" s="29">
        <f>C3*'Nb licenciés 2020'!E2</f>
        <v>4471.6933923200004</v>
      </c>
      <c r="K3" s="29">
        <f>D3*'Nb licenciés 2020'!H2</f>
        <v>433.02959728000013</v>
      </c>
      <c r="L3" s="29">
        <f>E3*'Nb licenciés 2020'!B2</f>
        <v>2815.3236208000003</v>
      </c>
      <c r="M3" s="29">
        <f>F3*'Nb licenciés 2020'!D2</f>
        <v>1277.6266835200004</v>
      </c>
      <c r="N3" s="29">
        <f>G3*'Nb licenciés 2020'!I2</f>
        <v>747.38636032000022</v>
      </c>
      <c r="P3" s="35">
        <f>SUM(I3:N3)</f>
        <v>33564.21245856001</v>
      </c>
    </row>
    <row r="4" spans="1:16">
      <c r="A4" s="14" t="s">
        <v>1</v>
      </c>
      <c r="B4" s="15">
        <v>26</v>
      </c>
      <c r="C4" s="15">
        <v>20</v>
      </c>
      <c r="D4" s="15">
        <v>16</v>
      </c>
      <c r="E4" s="15">
        <v>20</v>
      </c>
      <c r="F4" s="15">
        <v>19</v>
      </c>
      <c r="G4" s="16">
        <v>199</v>
      </c>
      <c r="H4" s="13"/>
      <c r="I4" s="29">
        <f>B4*'Nb licenciés 2020'!C3</f>
        <v>63383.918253760006</v>
      </c>
      <c r="J4" s="29">
        <f>C4*'Nb licenciés 2020'!E3</f>
        <v>8180.8507008000006</v>
      </c>
      <c r="K4" s="29">
        <f>D4*'Nb licenciés 2020'!H3</f>
        <v>1292.7764070400003</v>
      </c>
      <c r="L4" s="29">
        <f>E4*'Nb licenciés 2020'!B3</f>
        <v>17194.9361952</v>
      </c>
      <c r="M4" s="29">
        <f>F4*'Nb licenciés 2020'!D3</f>
        <v>1175.3660497600004</v>
      </c>
      <c r="N4" s="29">
        <f>G4*'Nb licenciés 2020'!I3</f>
        <v>1004.9316601600002</v>
      </c>
      <c r="P4" s="31">
        <f t="shared" ref="P4:P28" si="0">SUM(I4:N4)</f>
        <v>92232.779266720012</v>
      </c>
    </row>
    <row r="5" spans="1:16">
      <c r="A5" s="14" t="s">
        <v>2</v>
      </c>
      <c r="B5" s="15">
        <v>23</v>
      </c>
      <c r="C5" s="15">
        <v>18</v>
      </c>
      <c r="D5" s="15">
        <v>20</v>
      </c>
      <c r="E5" s="15">
        <v>15</v>
      </c>
      <c r="F5" s="15">
        <v>14</v>
      </c>
      <c r="G5" s="16">
        <v>100</v>
      </c>
      <c r="H5" s="13"/>
      <c r="I5" s="29">
        <f>B5*'Nb licenciés 2020'!C4</f>
        <v>18351.365090560004</v>
      </c>
      <c r="J5" s="29">
        <f>C5*'Nb licenciés 2020'!E4</f>
        <v>2976.9206716800009</v>
      </c>
      <c r="K5" s="29">
        <f>D5*'Nb licenciés 2020'!H4</f>
        <v>403.99262720000013</v>
      </c>
      <c r="L5" s="29">
        <f>E5*'Nb licenciés 2020'!B4</f>
        <v>4734.2886000000017</v>
      </c>
      <c r="M5" s="29">
        <f>F5*'Nb licenciés 2020'!D4</f>
        <v>441.86693600000001</v>
      </c>
      <c r="N5" s="29">
        <f>G5*'Nb licenciés 2020'!I4</f>
        <v>252.49539200000007</v>
      </c>
      <c r="P5" s="31">
        <f t="shared" si="0"/>
        <v>27160.929317440005</v>
      </c>
    </row>
    <row r="6" spans="1:16">
      <c r="A6" s="5" t="s">
        <v>3</v>
      </c>
      <c r="B6" s="28">
        <v>26</v>
      </c>
      <c r="C6" s="28">
        <v>25</v>
      </c>
      <c r="D6" s="28">
        <v>23</v>
      </c>
      <c r="E6" s="28">
        <v>22</v>
      </c>
      <c r="F6" s="28">
        <v>24</v>
      </c>
      <c r="G6" s="28">
        <v>26</v>
      </c>
      <c r="I6" s="29">
        <f>B6*'Nb licenciés 2020'!C5</f>
        <v>38240.42711840001</v>
      </c>
      <c r="J6" s="29">
        <f>C6*'Nb licenciés 2020'!E5</f>
        <v>10983.549552000002</v>
      </c>
      <c r="K6" s="29">
        <f>D6*'Nb licenciés 2020'!H5</f>
        <v>783.99819216000014</v>
      </c>
      <c r="L6" s="29">
        <f>E6*'Nb licenciés 2020'!B5</f>
        <v>13303.982204480004</v>
      </c>
      <c r="M6" s="29">
        <f>F6*'Nb licenciés 2020'!D5</f>
        <v>787.78562304000013</v>
      </c>
      <c r="N6" s="29">
        <f>G6*'Nb licenciés 2020'!I5</f>
        <v>459.54161344000011</v>
      </c>
      <c r="P6" s="31">
        <f t="shared" si="0"/>
        <v>64559.284303520013</v>
      </c>
    </row>
    <row r="7" spans="1:16">
      <c r="A7" s="14" t="s">
        <v>4</v>
      </c>
      <c r="B7" s="15">
        <v>26</v>
      </c>
      <c r="C7" s="15">
        <v>50</v>
      </c>
      <c r="D7" s="15">
        <v>3</v>
      </c>
      <c r="E7" s="15">
        <v>10</v>
      </c>
      <c r="F7" s="15">
        <v>16</v>
      </c>
      <c r="G7" s="16">
        <v>198</v>
      </c>
      <c r="H7" s="13"/>
      <c r="I7" s="29">
        <f>B7*'Nb licenciés 2020'!C6</f>
        <v>70966.354875520017</v>
      </c>
      <c r="J7" s="29">
        <f>C7*'Nb licenciés 2020'!E6</f>
        <v>2335.5823760000003</v>
      </c>
      <c r="K7" s="29">
        <f>D7*'Nb licenciés 2020'!H6</f>
        <v>284.05731600000001</v>
      </c>
      <c r="L7" s="29">
        <f>E7*'Nb licenciés 2020'!B6</f>
        <v>6981.4975888000017</v>
      </c>
      <c r="M7" s="29">
        <f>F7*'Nb licenciés 2020'!D6</f>
        <v>121.19778816000003</v>
      </c>
      <c r="N7" s="29">
        <f>G7*'Nb licenciés 2020'!I6</f>
        <v>249.97043808000006</v>
      </c>
      <c r="P7" s="31">
        <f t="shared" si="0"/>
        <v>80938.660382560032</v>
      </c>
    </row>
    <row r="8" spans="1:16">
      <c r="A8" s="14" t="s">
        <v>5</v>
      </c>
      <c r="B8" s="15">
        <v>30</v>
      </c>
      <c r="C8" s="15">
        <v>35</v>
      </c>
      <c r="D8" s="15">
        <v>23</v>
      </c>
      <c r="E8" s="15">
        <v>25</v>
      </c>
      <c r="F8" s="15">
        <v>22</v>
      </c>
      <c r="G8" s="16">
        <v>60</v>
      </c>
      <c r="H8" s="13"/>
      <c r="I8" s="29">
        <f>B8*'Nb licenciés 2020'!C7</f>
        <v>44237.19267840001</v>
      </c>
      <c r="J8" s="29">
        <f>C8*'Nb licenciés 2020'!E7</f>
        <v>11532.727029600001</v>
      </c>
      <c r="K8" s="29">
        <f>D8*'Nb licenciés 2020'!H7</f>
        <v>1219.5527433600005</v>
      </c>
      <c r="L8" s="29">
        <f>E8*'Nb licenciés 2020'!B7</f>
        <v>18653.097084000008</v>
      </c>
      <c r="M8" s="29">
        <f>F8*'Nb licenciés 2020'!D7</f>
        <v>2944.0962707200006</v>
      </c>
      <c r="N8" s="29">
        <f>G8*'Nb licenciés 2020'!I7</f>
        <v>605.98894080000014</v>
      </c>
      <c r="P8" s="31">
        <f t="shared" si="0"/>
        <v>79192.654746880013</v>
      </c>
    </row>
    <row r="9" spans="1:16">
      <c r="A9" s="14" t="s">
        <v>42</v>
      </c>
      <c r="B9" s="15">
        <v>16</v>
      </c>
      <c r="C9" s="15">
        <v>26</v>
      </c>
      <c r="D9" s="15">
        <v>16</v>
      </c>
      <c r="E9" s="15">
        <v>23</v>
      </c>
      <c r="F9" s="15">
        <v>15</v>
      </c>
      <c r="G9" s="16">
        <v>16</v>
      </c>
      <c r="H9" s="13"/>
      <c r="I9" s="29">
        <f>B9*'Nb licenciés 2020'!C8</f>
        <v>19351.246842880006</v>
      </c>
      <c r="J9" s="29">
        <f>C9*'Nb licenciés 2020'!E8</f>
        <v>7549.6122208000006</v>
      </c>
      <c r="K9" s="29">
        <f>D9*'Nb licenciés 2020'!H8</f>
        <v>504.99078400000002</v>
      </c>
      <c r="L9" s="29">
        <f>E9*'Nb licenciés 2020'!B8</f>
        <v>7781.907981440002</v>
      </c>
      <c r="M9" s="29">
        <f>F9*'Nb licenciés 2020'!D8</f>
        <v>719.61186720000012</v>
      </c>
      <c r="N9" s="29">
        <f>G9*'Nb licenciés 2020'!I8</f>
        <v>2060.3623987200003</v>
      </c>
      <c r="P9" s="31">
        <f t="shared" si="0"/>
        <v>37967.73209504001</v>
      </c>
    </row>
    <row r="10" spans="1:16">
      <c r="A10" s="5" t="s">
        <v>7</v>
      </c>
      <c r="B10" s="28">
        <v>31</v>
      </c>
      <c r="C10" s="28">
        <v>21</v>
      </c>
      <c r="D10" s="28">
        <v>18</v>
      </c>
      <c r="E10" s="28">
        <v>5</v>
      </c>
      <c r="F10" s="28">
        <v>9</v>
      </c>
      <c r="G10" s="28">
        <v>130</v>
      </c>
      <c r="I10" s="29">
        <f>B10*'Nb licenciés 2020'!C9</f>
        <v>9275.41822512</v>
      </c>
      <c r="J10" s="29">
        <f>C10*'Nb licenciés 2020'!E9</f>
        <v>1802.8170988800002</v>
      </c>
      <c r="K10" s="29">
        <f>D10*'Nb licenciés 2020'!H9</f>
        <v>386.31794976000003</v>
      </c>
      <c r="L10" s="29">
        <f>E10*'Nb licenciés 2020'!B9</f>
        <v>1066.7930312000001</v>
      </c>
      <c r="M10" s="29">
        <f>F10*'Nb licenciés 2020'!D9</f>
        <v>11.362292640000003</v>
      </c>
      <c r="N10" s="29">
        <f>G10*'Nb licenciés 2020'!I9</f>
        <v>0</v>
      </c>
      <c r="P10" s="31">
        <f t="shared" si="0"/>
        <v>12542.708597600002</v>
      </c>
    </row>
    <row r="11" spans="1:16">
      <c r="A11" s="14" t="s">
        <v>47</v>
      </c>
      <c r="B11" s="15">
        <v>21</v>
      </c>
      <c r="C11" s="15">
        <v>17</v>
      </c>
      <c r="D11" s="15">
        <v>5</v>
      </c>
      <c r="E11" s="15">
        <v>10</v>
      </c>
      <c r="F11" s="15">
        <v>16</v>
      </c>
      <c r="G11" s="16">
        <v>131</v>
      </c>
      <c r="H11" s="13"/>
      <c r="I11" s="29">
        <f>B11*'Nb licenciés 2020'!C10</f>
        <v>42419.225856000005</v>
      </c>
      <c r="J11" s="29">
        <f>C11*'Nb licenciés 2020'!E10</f>
        <v>5000.6712385600013</v>
      </c>
      <c r="K11" s="29">
        <f>D11*'Nb licenciés 2020'!H10</f>
        <v>252.49539200000009</v>
      </c>
      <c r="L11" s="29">
        <f>E11*'Nb licenciés 2020'!B10</f>
        <v>5087.7821488000009</v>
      </c>
      <c r="M11" s="29">
        <f>F11*'Nb licenciés 2020'!D10</f>
        <v>545.3900467200001</v>
      </c>
      <c r="N11" s="29">
        <f>G11*'Nb licenciés 2020'!I10</f>
        <v>1819.2292993600001</v>
      </c>
      <c r="P11" s="31">
        <f t="shared" si="0"/>
        <v>55124.793981440002</v>
      </c>
    </row>
    <row r="12" spans="1:16" ht="15.75" thickBot="1">
      <c r="A12" s="17" t="s">
        <v>45</v>
      </c>
      <c r="B12" s="18">
        <v>25</v>
      </c>
      <c r="C12" s="18">
        <v>22</v>
      </c>
      <c r="D12" s="18">
        <v>15</v>
      </c>
      <c r="E12" s="15">
        <v>17</v>
      </c>
      <c r="F12" s="18">
        <v>21</v>
      </c>
      <c r="G12" s="19">
        <v>81</v>
      </c>
      <c r="H12" s="13"/>
      <c r="I12" s="29">
        <f>B12*'Nb licenciés 2020'!C11</f>
        <v>21367.422548000006</v>
      </c>
      <c r="J12" s="29">
        <f>C12*'Nb licenciés 2020'!E11</f>
        <v>4582.7913648000012</v>
      </c>
      <c r="K12" s="29">
        <f>D12*'Nb licenciés 2020'!H11</f>
        <v>549.17747760000009</v>
      </c>
      <c r="L12" s="29">
        <f>E12*'Nb licenciés 2020'!B11</f>
        <v>6996.6473123200012</v>
      </c>
      <c r="M12" s="29">
        <f>F12*'Nb licenciés 2020'!D11</f>
        <v>2704.2256483200003</v>
      </c>
      <c r="N12" s="29">
        <f>G12*'Nb licenciés 2020'!I11</f>
        <v>102.26063376000002</v>
      </c>
      <c r="P12" s="31">
        <f t="shared" si="0"/>
        <v>36302.524984800009</v>
      </c>
    </row>
    <row r="13" spans="1:16">
      <c r="A13" s="54" t="s">
        <v>10</v>
      </c>
      <c r="B13" s="28">
        <v>33</v>
      </c>
      <c r="C13" s="28">
        <v>20</v>
      </c>
      <c r="D13" s="28">
        <v>20</v>
      </c>
      <c r="E13" s="28">
        <v>27.5</v>
      </c>
      <c r="F13" s="28">
        <v>19.5</v>
      </c>
      <c r="G13" s="28">
        <v>89</v>
      </c>
      <c r="H13" s="54"/>
      <c r="I13" s="29">
        <f>B13*'Nb licenciés 2020'!C12</f>
        <v>11290.331453280003</v>
      </c>
      <c r="J13" s="29">
        <f>C13*'Nb licenciés 2020'!E12</f>
        <v>378.74308800000006</v>
      </c>
      <c r="K13" s="29">
        <f>D13*'Nb licenciés 2020'!H12</f>
        <v>908.98341120000032</v>
      </c>
      <c r="L13" s="29">
        <f>E13*'Nb licenciés 2020'!B12</f>
        <v>5450.7442748000012</v>
      </c>
      <c r="M13" s="29">
        <f>F13*'Nb licenciés 2020'!D12</f>
        <v>73.854902160000023</v>
      </c>
      <c r="N13" s="29">
        <f>G13*'Nb licenciés 2020'!I12</f>
        <v>4606.7784270400007</v>
      </c>
      <c r="O13" s="54"/>
      <c r="P13" s="55">
        <f t="shared" si="0"/>
        <v>22709.435556480006</v>
      </c>
    </row>
    <row r="14" spans="1:16">
      <c r="A14" s="14" t="s">
        <v>46</v>
      </c>
      <c r="B14" s="15">
        <v>12.5</v>
      </c>
      <c r="C14" s="15">
        <v>18</v>
      </c>
      <c r="D14" s="15">
        <v>5</v>
      </c>
      <c r="E14" s="15">
        <v>5</v>
      </c>
      <c r="F14" s="15">
        <v>11</v>
      </c>
      <c r="G14" s="16">
        <v>102</v>
      </c>
      <c r="H14" s="13"/>
      <c r="I14" s="29">
        <f>B14*'Nb licenciés 2020'!C13</f>
        <v>104738.24479400003</v>
      </c>
      <c r="J14" s="29">
        <f>C14*'Nb licenciés 2020'!E13</f>
        <v>6112.9134403200005</v>
      </c>
      <c r="K14" s="29">
        <f>D14*'Nb licenciés 2020'!H13</f>
        <v>561.80224720000012</v>
      </c>
      <c r="L14" s="29">
        <f>E14*'Nb licenciés 2020'!B13</f>
        <v>12858.327837600002</v>
      </c>
      <c r="M14" s="29">
        <f>F14*'Nb licenciés 2020'!D13</f>
        <v>1958.1017649600003</v>
      </c>
      <c r="N14" s="29">
        <f>G14*'Nb licenciés 2020'!I13</f>
        <v>5665.9965964800003</v>
      </c>
      <c r="P14" s="31">
        <f t="shared" si="0"/>
        <v>131895.38668056004</v>
      </c>
    </row>
    <row r="15" spans="1:16">
      <c r="A15" s="14" t="s">
        <v>48</v>
      </c>
      <c r="B15" s="15">
        <v>29</v>
      </c>
      <c r="C15" s="15">
        <v>32</v>
      </c>
      <c r="D15" s="15">
        <v>17</v>
      </c>
      <c r="E15" s="15">
        <v>20</v>
      </c>
      <c r="F15" s="15">
        <v>17</v>
      </c>
      <c r="G15" s="16">
        <v>143</v>
      </c>
      <c r="H15" s="13"/>
      <c r="I15" s="29">
        <f>B15*'Nb licenciés 2020'!C14</f>
        <v>42066.994784160008</v>
      </c>
      <c r="J15" s="29">
        <f>C15*'Nb licenciés 2020'!E14</f>
        <v>3999.527009280001</v>
      </c>
      <c r="K15" s="29">
        <f>D15*'Nb licenciés 2020'!H14</f>
        <v>794.09800784000015</v>
      </c>
      <c r="L15" s="29">
        <f>E15*'Nb licenciés 2020'!B14</f>
        <v>9721.0725920000023</v>
      </c>
      <c r="M15" s="29">
        <f>F15*'Nb licenciés 2020'!D14</f>
        <v>643.86324960000013</v>
      </c>
      <c r="N15" s="29">
        <f>G15*'Nb licenciés 2020'!I14</f>
        <v>0</v>
      </c>
      <c r="P15" s="31">
        <f t="shared" si="0"/>
        <v>57225.555642880012</v>
      </c>
    </row>
    <row r="16" spans="1:16">
      <c r="A16" s="5" t="s">
        <v>13</v>
      </c>
      <c r="B16" s="28">
        <v>30</v>
      </c>
      <c r="C16" s="28">
        <v>20</v>
      </c>
      <c r="D16" s="28">
        <v>2</v>
      </c>
      <c r="E16" s="28">
        <v>15</v>
      </c>
      <c r="F16" s="28">
        <v>21</v>
      </c>
      <c r="G16" s="28">
        <v>118</v>
      </c>
      <c r="I16" s="29">
        <f>B16*'Nb licenciés 2020'!C15</f>
        <v>10415.434920000002</v>
      </c>
      <c r="J16" s="29">
        <f>C16*'Nb licenciés 2020'!E15</f>
        <v>4065.1758112000007</v>
      </c>
      <c r="K16" s="29">
        <f>D16*'Nb licenciés 2020'!H15</f>
        <v>68.173755840000013</v>
      </c>
      <c r="L16" s="29">
        <f>E16*'Nb licenciés 2020'!B15</f>
        <v>5075.1573792000017</v>
      </c>
      <c r="M16" s="29">
        <f>F16*'Nb licenciés 2020'!D15</f>
        <v>1511.1849211200004</v>
      </c>
      <c r="N16" s="29">
        <f>G16*'Nb licenciés 2020'!I15</f>
        <v>0</v>
      </c>
      <c r="P16" s="31">
        <f t="shared" si="0"/>
        <v>21135.126787360005</v>
      </c>
    </row>
    <row r="17" spans="1:16" ht="15.75" customHeight="1">
      <c r="A17" s="14" t="s">
        <v>14</v>
      </c>
      <c r="B17" s="15">
        <v>23</v>
      </c>
      <c r="C17" s="15">
        <v>47</v>
      </c>
      <c r="D17" s="15">
        <v>37</v>
      </c>
      <c r="E17" s="15">
        <v>25</v>
      </c>
      <c r="F17" s="15">
        <v>24</v>
      </c>
      <c r="G17" s="16">
        <v>23</v>
      </c>
      <c r="H17" s="13"/>
      <c r="I17" s="29">
        <f>B17*'Nb licenciés 2020'!C16</f>
        <v>49653.218836800013</v>
      </c>
      <c r="J17" s="29">
        <f>C17*'Nb licenciés 2020'!E16</f>
        <v>8485.1076481600012</v>
      </c>
      <c r="K17" s="29">
        <f>D17*'Nb licenciés 2020'!H16</f>
        <v>1961.8891958400006</v>
      </c>
      <c r="L17" s="29">
        <f>E17*'Nb licenciés 2020'!B16</f>
        <v>23071.766444000004</v>
      </c>
      <c r="M17" s="29">
        <f>F17*'Nb licenciés 2020'!D16</f>
        <v>545.3900467200001</v>
      </c>
      <c r="N17" s="29">
        <f>G17*'Nb licenciés 2020'!I16</f>
        <v>725.92425200000002</v>
      </c>
      <c r="P17" s="31">
        <f t="shared" si="0"/>
        <v>84443.29642352002</v>
      </c>
    </row>
    <row r="18" spans="1:16">
      <c r="A18" s="52" t="s">
        <v>15</v>
      </c>
      <c r="B18" s="15">
        <v>37</v>
      </c>
      <c r="C18" s="15">
        <v>9</v>
      </c>
      <c r="D18" s="15">
        <v>9</v>
      </c>
      <c r="E18" s="15">
        <v>12.5</v>
      </c>
      <c r="F18" s="15">
        <v>8.5</v>
      </c>
      <c r="G18" s="16">
        <v>37</v>
      </c>
      <c r="H18" s="53"/>
      <c r="I18" s="29">
        <f>B18*'Nb licenciés 2020'!C17</f>
        <v>2429.0056710400004</v>
      </c>
      <c r="J18" s="29">
        <f>C18*'Nb licenciés 2020'!E17</f>
        <v>113.62292640000004</v>
      </c>
      <c r="K18" s="29">
        <f>D18*'Nb licenciés 2020'!H17</f>
        <v>238.60814544000007</v>
      </c>
      <c r="L18" s="29">
        <f>E18*'Nb licenciés 2020'!B17</f>
        <v>473.4288600000001</v>
      </c>
      <c r="M18" s="29">
        <f>F18*'Nb licenciés 2020'!D17</f>
        <v>0</v>
      </c>
      <c r="N18" s="29">
        <f>G18*'Nb licenciés 2020'!I17</f>
        <v>140.13494256000004</v>
      </c>
      <c r="O18" s="54"/>
      <c r="P18" s="55">
        <f t="shared" si="0"/>
        <v>3394.8005454400004</v>
      </c>
    </row>
    <row r="19" spans="1:16">
      <c r="A19" s="14" t="s">
        <v>49</v>
      </c>
      <c r="B19" s="15">
        <v>24</v>
      </c>
      <c r="C19" s="15">
        <v>12</v>
      </c>
      <c r="D19" s="15">
        <v>12</v>
      </c>
      <c r="E19" s="15">
        <v>11</v>
      </c>
      <c r="F19" s="15">
        <v>7</v>
      </c>
      <c r="G19" s="16">
        <v>118</v>
      </c>
      <c r="H19" s="13"/>
      <c r="I19" s="29">
        <f>B19*'Nb licenciés 2020'!C18</f>
        <v>42358.62696192001</v>
      </c>
      <c r="J19" s="29">
        <f>C19*'Nb licenciés 2020'!E18</f>
        <v>3696.5325388799993</v>
      </c>
      <c r="K19" s="29">
        <f>D19*'Nb licenciés 2020'!H18</f>
        <v>499.94087616000013</v>
      </c>
      <c r="L19" s="29">
        <f>E19*'Nb licenciés 2020'!B18</f>
        <v>5846.5308017600028</v>
      </c>
      <c r="M19" s="29">
        <f>F19*'Nb licenciés 2020'!D18</f>
        <v>618.61371040000006</v>
      </c>
      <c r="N19" s="29">
        <f>G19*'Nb licenciés 2020'!I18</f>
        <v>297.94456256000007</v>
      </c>
      <c r="P19" s="31">
        <f>SUM(I19:N19)</f>
        <v>53318.189451680009</v>
      </c>
    </row>
    <row r="20" spans="1:16">
      <c r="A20" s="14" t="s">
        <v>50</v>
      </c>
      <c r="B20" s="15">
        <v>33</v>
      </c>
      <c r="C20" s="15">
        <v>33</v>
      </c>
      <c r="D20" s="15">
        <v>0</v>
      </c>
      <c r="E20" s="15">
        <v>6</v>
      </c>
      <c r="F20" s="15">
        <v>5</v>
      </c>
      <c r="G20" s="16">
        <v>74</v>
      </c>
      <c r="H20" s="13"/>
      <c r="I20" s="29">
        <f>B20*'Nb licenciés 2020'!C19</f>
        <v>68116.94437680002</v>
      </c>
      <c r="J20" s="29">
        <f>C20*'Nb licenciés 2020'!E19</f>
        <v>17622.915884640002</v>
      </c>
      <c r="K20" s="29">
        <f>D20*'Nb licenciés 2020'!H19</f>
        <v>0</v>
      </c>
      <c r="L20" s="29">
        <f>E20*'Nb licenciés 2020'!B19</f>
        <v>7188.543810240003</v>
      </c>
      <c r="M20" s="29">
        <f>F20*'Nb licenciés 2020'!D19</f>
        <v>1249.8521904000004</v>
      </c>
      <c r="N20" s="29">
        <f>G20*'Nb licenciés 2020'!I19</f>
        <v>747.38636032000022</v>
      </c>
      <c r="P20" s="31">
        <f t="shared" si="0"/>
        <v>94925.642622400017</v>
      </c>
    </row>
    <row r="21" spans="1:16" ht="15.75" customHeight="1">
      <c r="A21" s="14" t="s">
        <v>18</v>
      </c>
      <c r="B21" s="15">
        <v>17</v>
      </c>
      <c r="C21" s="15">
        <v>28</v>
      </c>
      <c r="D21" s="15">
        <v>1</v>
      </c>
      <c r="E21" s="15">
        <v>9</v>
      </c>
      <c r="F21" s="15">
        <v>-1</v>
      </c>
      <c r="G21" s="16">
        <v>126</v>
      </c>
      <c r="H21" s="13"/>
      <c r="I21" s="29">
        <f>B21*'Nb licenciés 2020'!C20</f>
        <v>29961.103214720002</v>
      </c>
      <c r="J21" s="29">
        <f>C21*'Nb licenciés 2020'!E20</f>
        <v>7211.2683955200009</v>
      </c>
      <c r="K21" s="29">
        <f>D21*'Nb licenciés 2020'!H20</f>
        <v>68.173755840000013</v>
      </c>
      <c r="L21" s="29">
        <f>E21*'Nb licenciés 2020'!B20</f>
        <v>7430.9393865600023</v>
      </c>
      <c r="M21" s="29">
        <f>F21*'Nb licenciés 2020'!D20</f>
        <v>-64.38632496000001</v>
      </c>
      <c r="N21" s="29">
        <f>G21*'Nb licenciés 2020'!I20</f>
        <v>3658.658230080001</v>
      </c>
      <c r="P21" s="31">
        <f t="shared" si="0"/>
        <v>48265.756657760001</v>
      </c>
    </row>
    <row r="22" spans="1:16">
      <c r="A22" s="52" t="s">
        <v>51</v>
      </c>
      <c r="B22" s="15">
        <v>20</v>
      </c>
      <c r="C22" s="15">
        <v>4</v>
      </c>
      <c r="D22" s="15">
        <v>4</v>
      </c>
      <c r="E22" s="15">
        <v>0</v>
      </c>
      <c r="F22" s="15">
        <v>3.5</v>
      </c>
      <c r="G22" s="16">
        <v>37</v>
      </c>
      <c r="H22" s="53"/>
      <c r="I22" s="29">
        <f>B22*'Nb licenciés 2020'!C21</f>
        <v>4267.1721248000003</v>
      </c>
      <c r="J22" s="29">
        <f>C22*'Nb licenciés 2020'!E21</f>
        <v>227.24585280000005</v>
      </c>
      <c r="K22" s="29">
        <f>D22*'Nb licenciés 2020'!H21</f>
        <v>328.24400960000008</v>
      </c>
      <c r="L22" s="29">
        <f>E22*'Nb licenciés 2020'!B21</f>
        <v>0</v>
      </c>
      <c r="M22" s="29">
        <f>F22*'Nb licenciés 2020'!D21</f>
        <v>88.373387200000025</v>
      </c>
      <c r="N22" s="29">
        <f>G22*'Nb licenciés 2020'!I21</f>
        <v>186.84659008000006</v>
      </c>
      <c r="O22" s="54"/>
      <c r="P22" s="55">
        <f t="shared" si="0"/>
        <v>5097.8819644800005</v>
      </c>
    </row>
    <row r="23" spans="1:16">
      <c r="A23" s="5" t="s">
        <v>20</v>
      </c>
      <c r="B23" s="28">
        <v>16</v>
      </c>
      <c r="C23" s="28">
        <v>4</v>
      </c>
      <c r="D23" s="28">
        <v>4</v>
      </c>
      <c r="E23" s="28">
        <v>6</v>
      </c>
      <c r="F23" s="28">
        <v>3</v>
      </c>
      <c r="G23" s="28">
        <v>16</v>
      </c>
      <c r="I23" s="29">
        <f>B23*'Nb licenciés 2020'!C22</f>
        <v>75728.417968640017</v>
      </c>
      <c r="J23" s="29">
        <f>C23*'Nb licenciés 2020'!E22</f>
        <v>1015.0314758400002</v>
      </c>
      <c r="K23" s="29">
        <f>D23*'Nb licenciés 2020'!H22</f>
        <v>358.54345664000004</v>
      </c>
      <c r="L23" s="29">
        <f>E23*'Nb licenciés 2020'!B22</f>
        <v>6590.1297312000006</v>
      </c>
      <c r="M23" s="29">
        <f>F23*'Nb licenciés 2020'!D22</f>
        <v>208.30869840000008</v>
      </c>
      <c r="N23" s="29">
        <f>G23*'Nb licenciés 2020'!I22</f>
        <v>1110.9797248000004</v>
      </c>
      <c r="P23" s="31">
        <f t="shared" si="0"/>
        <v>85011.411055520017</v>
      </c>
    </row>
    <row r="24" spans="1:16">
      <c r="A24" s="14" t="s">
        <v>21</v>
      </c>
      <c r="B24" s="15">
        <v>33</v>
      </c>
      <c r="C24" s="15">
        <v>33</v>
      </c>
      <c r="D24" s="15">
        <v>0</v>
      </c>
      <c r="E24" s="15">
        <v>6</v>
      </c>
      <c r="F24" s="15">
        <v>5</v>
      </c>
      <c r="G24" s="16">
        <v>74</v>
      </c>
      <c r="H24" s="13"/>
      <c r="I24" s="29">
        <f>B24*'Nb licenciés 2020'!C23</f>
        <v>31371.289979040008</v>
      </c>
      <c r="J24" s="29">
        <f>C24*'Nb licenciés 2020'!E23</f>
        <v>5457.687898080002</v>
      </c>
      <c r="K24" s="29">
        <f>D24*'Nb licenciés 2020'!H23</f>
        <v>0</v>
      </c>
      <c r="L24" s="29">
        <f>E24*'Nb licenciés 2020'!B23</f>
        <v>2726.9502336000005</v>
      </c>
      <c r="M24" s="29">
        <f>F24*'Nb licenciés 2020'!D23</f>
        <v>132.56008080000004</v>
      </c>
      <c r="N24" s="29">
        <f>G24*'Nb licenciés 2020'!I23</f>
        <v>0</v>
      </c>
      <c r="P24" s="31">
        <f t="shared" si="0"/>
        <v>39688.488191520009</v>
      </c>
    </row>
    <row r="25" spans="1:16">
      <c r="A25" s="14" t="s">
        <v>43</v>
      </c>
      <c r="B25" s="15">
        <v>15</v>
      </c>
      <c r="C25" s="15">
        <v>35</v>
      </c>
      <c r="D25" s="15">
        <v>9</v>
      </c>
      <c r="E25" s="15">
        <v>11</v>
      </c>
      <c r="F25" s="15">
        <v>17</v>
      </c>
      <c r="G25" s="16">
        <v>53</v>
      </c>
      <c r="H25" s="13"/>
      <c r="I25" s="29">
        <f>B25*'Nb licenciés 2020'!C24</f>
        <v>22270.093574400005</v>
      </c>
      <c r="J25" s="29">
        <f>C25*'Nb licenciés 2020'!E24</f>
        <v>7997.7915416000023</v>
      </c>
      <c r="K25" s="29">
        <f>D25*'Nb licenciés 2020'!H24</f>
        <v>318.14419392000008</v>
      </c>
      <c r="L25" s="29">
        <f>E25*'Nb licenciés 2020'!B24</f>
        <v>6124.2757329600017</v>
      </c>
      <c r="M25" s="29">
        <f>F25*'Nb licenciés 2020'!D24</f>
        <v>987.25698272000022</v>
      </c>
      <c r="N25" s="29">
        <f>G25*'Nb licenciés 2020'!I24</f>
        <v>133.82255776000002</v>
      </c>
      <c r="P25" s="31">
        <f t="shared" si="0"/>
        <v>37831.384583360013</v>
      </c>
    </row>
    <row r="26" spans="1:16">
      <c r="A26" s="5" t="s">
        <v>23</v>
      </c>
      <c r="B26" s="28">
        <v>27</v>
      </c>
      <c r="C26" s="28">
        <v>63</v>
      </c>
      <c r="D26" s="28">
        <v>38</v>
      </c>
      <c r="E26" s="28">
        <v>10</v>
      </c>
      <c r="F26" s="28">
        <v>16</v>
      </c>
      <c r="G26" s="28">
        <v>203</v>
      </c>
      <c r="I26" s="29">
        <f>B26*'Nb licenciés 2020'!C25</f>
        <v>66060.369408960003</v>
      </c>
      <c r="J26" s="29">
        <f>C26*'Nb licenciés 2020'!E25</f>
        <v>11930.407272000002</v>
      </c>
      <c r="K26" s="29">
        <f>D26*'Nb licenciés 2020'!H25</f>
        <v>3166.2922156800009</v>
      </c>
      <c r="L26" s="29">
        <f>E26*'Nb licenciés 2020'!B25</f>
        <v>9026.7102640000012</v>
      </c>
      <c r="M26" s="29">
        <f>F26*'Nb licenciés 2020'!D25</f>
        <v>343.39373312000004</v>
      </c>
      <c r="N26" s="29">
        <f>G26*'Nb licenciés 2020'!I25</f>
        <v>768.84846864000019</v>
      </c>
      <c r="P26" s="31">
        <f t="shared" si="0"/>
        <v>91296.021362400003</v>
      </c>
    </row>
    <row r="27" spans="1:16">
      <c r="A27" s="52" t="s">
        <v>24</v>
      </c>
      <c r="B27" s="15">
        <v>36.5</v>
      </c>
      <c r="C27" s="15">
        <v>12</v>
      </c>
      <c r="D27" s="15">
        <v>25</v>
      </c>
      <c r="E27" s="15">
        <v>22</v>
      </c>
      <c r="F27" s="15">
        <v>11.5</v>
      </c>
      <c r="G27" s="16">
        <v>96</v>
      </c>
      <c r="H27" s="53"/>
      <c r="I27" s="29">
        <f>B27*'Nb licenciés 2020'!C26</f>
        <v>17003.670935760005</v>
      </c>
      <c r="J27" s="29">
        <f>C27*'Nb licenciés 2020'!E26</f>
        <v>2166.4104633600004</v>
      </c>
      <c r="K27" s="29">
        <f>D27*'Nb licenciés 2020'!H26</f>
        <v>789.04809999999998</v>
      </c>
      <c r="L27" s="29">
        <f>E27*'Nb licenciés 2020'!B26</f>
        <v>7999.0540185600021</v>
      </c>
      <c r="M27" s="29">
        <f>F27*'Nb licenciés 2020'!D26</f>
        <v>4050.657326160001</v>
      </c>
      <c r="N27" s="29">
        <f>G27*'Nb licenciés 2020'!I26</f>
        <v>2181.5601868800004</v>
      </c>
      <c r="O27" s="54"/>
      <c r="P27" s="55">
        <f>SUM(I27:N27)</f>
        <v>34190.401030720008</v>
      </c>
    </row>
    <row r="28" spans="1:16" ht="15.75" thickBot="1">
      <c r="A28" s="14" t="s">
        <v>44</v>
      </c>
      <c r="B28" s="15">
        <v>17</v>
      </c>
      <c r="C28" s="15">
        <v>17</v>
      </c>
      <c r="D28" s="15">
        <v>7</v>
      </c>
      <c r="E28" s="15">
        <v>10</v>
      </c>
      <c r="F28" s="15">
        <v>16</v>
      </c>
      <c r="G28" s="16">
        <v>54</v>
      </c>
      <c r="H28" s="13"/>
      <c r="I28" s="29">
        <f>B28*'Nb licenciés 2020'!C27</f>
        <v>84474.858347519999</v>
      </c>
      <c r="J28" s="29">
        <f>C28*'Nb licenciés 2020'!E27</f>
        <v>7833.6695368000019</v>
      </c>
      <c r="K28" s="29">
        <f>D28*'Nb licenciés 2020'!H27</f>
        <v>512.56564576000005</v>
      </c>
      <c r="L28" s="29">
        <f>E28*'Nb licenciés 2020'!B27</f>
        <v>16891.941724800003</v>
      </c>
      <c r="M28" s="29">
        <f>F28*'Nb licenciés 2020'!D27</f>
        <v>1333.1756697600003</v>
      </c>
      <c r="N28" s="29">
        <f>G28*'Nb licenciés 2020'!I27</f>
        <v>3817.7303270400007</v>
      </c>
      <c r="P28" s="32">
        <f t="shared" si="0"/>
        <v>114863.94125168001</v>
      </c>
    </row>
    <row r="30" spans="1:16" ht="15.75" thickBot="1">
      <c r="P30" s="29">
        <f>SUM(P3:P28)</f>
        <v>1444878.9999423206</v>
      </c>
    </row>
    <row r="31" spans="1:16" ht="15.75" thickBot="1">
      <c r="B31" s="23">
        <v>23.613636363636363</v>
      </c>
      <c r="C31" s="23">
        <v>27.227272727272727</v>
      </c>
      <c r="D31" s="23">
        <v>12.636363636363637</v>
      </c>
      <c r="E31" s="23">
        <v>13</v>
      </c>
      <c r="F31" s="23">
        <v>14.5</v>
      </c>
      <c r="G31" s="24">
        <v>96.318181818181813</v>
      </c>
      <c r="P31" s="29"/>
    </row>
    <row r="33" spans="16:16">
      <c r="P33" s="29"/>
    </row>
  </sheetData>
  <conditionalFormatting sqref="F27:F28 F3:F5 F7:F9 F11:F12 F14:F15 F24:F25 F17:F22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9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9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9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7:H28 H3:H5 H7:H9 H11:H12 H14:H15 H24:H25 H17:H22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7:B28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G28 G3:G5 G7:G9 G11:G12 G14:G15 G24:G25 G17:G22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topLeftCell="A7" workbookViewId="0">
      <selection activeCell="G5" sqref="G5"/>
    </sheetView>
  </sheetViews>
  <sheetFormatPr baseColWidth="10" defaultRowHeight="15"/>
  <cols>
    <col min="2" max="2" width="14.140625" bestFit="1" customWidth="1"/>
  </cols>
  <sheetData>
    <row r="1" spans="1:5">
      <c r="A1" s="5"/>
      <c r="B1" s="20">
        <v>2017</v>
      </c>
      <c r="C1" s="5"/>
      <c r="D1" s="5"/>
      <c r="E1" s="5"/>
    </row>
    <row r="2" spans="1:5">
      <c r="A2" s="5"/>
      <c r="B2" s="5" t="s">
        <v>54</v>
      </c>
      <c r="C2" s="5" t="s">
        <v>55</v>
      </c>
      <c r="D2" s="5" t="s">
        <v>56</v>
      </c>
      <c r="E2" s="5" t="s">
        <v>38</v>
      </c>
    </row>
    <row r="3" spans="1:5">
      <c r="A3" s="46" t="s">
        <v>70</v>
      </c>
      <c r="B3" s="30">
        <v>21</v>
      </c>
      <c r="C3" s="30">
        <v>24.7</v>
      </c>
      <c r="D3" s="30">
        <v>14</v>
      </c>
      <c r="E3" s="30">
        <v>12</v>
      </c>
    </row>
    <row r="4" spans="1:5">
      <c r="A4" s="5" t="s">
        <v>72</v>
      </c>
      <c r="B4" s="30"/>
      <c r="C4" s="30"/>
      <c r="D4" s="30"/>
      <c r="E4" s="30"/>
    </row>
    <row r="5" spans="1:5" s="5" customFormat="1">
      <c r="A5" s="5" t="s">
        <v>71</v>
      </c>
      <c r="B5" s="30">
        <v>74</v>
      </c>
      <c r="C5" s="30">
        <v>18</v>
      </c>
      <c r="D5" s="30">
        <v>25</v>
      </c>
      <c r="E5" s="30">
        <v>18</v>
      </c>
    </row>
    <row r="6" spans="1:5" s="5" customFormat="1"/>
    <row r="7" spans="1:5">
      <c r="A7" s="47" t="s">
        <v>34</v>
      </c>
      <c r="B7" s="49">
        <f>SUM(B3:B5)</f>
        <v>95</v>
      </c>
      <c r="C7" s="49">
        <f t="shared" ref="C7:E7" si="0">SUM(C3:C5)</f>
        <v>42.7</v>
      </c>
      <c r="D7" s="49">
        <f t="shared" si="0"/>
        <v>39</v>
      </c>
      <c r="E7" s="50">
        <f t="shared" si="0"/>
        <v>30</v>
      </c>
    </row>
    <row r="8" spans="1:5" s="5" customFormat="1">
      <c r="A8" s="48"/>
      <c r="B8" s="51"/>
      <c r="C8" s="51"/>
      <c r="D8" s="51"/>
      <c r="E8" s="51"/>
    </row>
    <row r="9" spans="1:5">
      <c r="B9" s="20">
        <v>2018</v>
      </c>
    </row>
    <row r="10" spans="1:5">
      <c r="B10" s="5" t="s">
        <v>54</v>
      </c>
      <c r="C10" s="5" t="s">
        <v>55</v>
      </c>
      <c r="D10" s="5" t="s">
        <v>56</v>
      </c>
      <c r="E10" s="5" t="s">
        <v>38</v>
      </c>
    </row>
    <row r="11" spans="1:5">
      <c r="A11" s="46" t="s">
        <v>70</v>
      </c>
      <c r="B11" s="30">
        <v>22</v>
      </c>
      <c r="C11" s="30">
        <v>24</v>
      </c>
      <c r="D11" s="30">
        <v>13</v>
      </c>
      <c r="E11" s="30">
        <v>12</v>
      </c>
    </row>
    <row r="12" spans="1:5">
      <c r="A12" s="5" t="s">
        <v>72</v>
      </c>
      <c r="B12" s="30">
        <v>2</v>
      </c>
      <c r="C12" s="30">
        <v>2</v>
      </c>
      <c r="D12" s="30">
        <v>2</v>
      </c>
      <c r="E12" s="30">
        <v>2</v>
      </c>
    </row>
    <row r="13" spans="1:5">
      <c r="A13" s="5" t="s">
        <v>71</v>
      </c>
      <c r="B13" s="30">
        <v>60</v>
      </c>
      <c r="C13" s="30">
        <v>20</v>
      </c>
      <c r="D13" s="30">
        <v>22</v>
      </c>
      <c r="E13" s="30">
        <v>16</v>
      </c>
    </row>
    <row r="15" spans="1:5" s="5" customFormat="1">
      <c r="A15" s="47" t="s">
        <v>34</v>
      </c>
      <c r="B15" s="49">
        <f>SUM(B11:B13)</f>
        <v>84</v>
      </c>
      <c r="C15" s="49">
        <f t="shared" ref="C15:E15" si="1">SUM(C11:C13)</f>
        <v>46</v>
      </c>
      <c r="D15" s="49">
        <f t="shared" si="1"/>
        <v>37</v>
      </c>
      <c r="E15" s="50">
        <f t="shared" si="1"/>
        <v>30</v>
      </c>
    </row>
    <row r="17" spans="1:7">
      <c r="B17" s="20">
        <v>2019</v>
      </c>
      <c r="C17" s="5"/>
      <c r="D17" s="5"/>
      <c r="E17" s="5"/>
    </row>
    <row r="18" spans="1:7">
      <c r="B18" s="5" t="s">
        <v>54</v>
      </c>
      <c r="C18" s="5" t="s">
        <v>55</v>
      </c>
      <c r="D18" s="5" t="s">
        <v>56</v>
      </c>
      <c r="E18" s="5" t="s">
        <v>38</v>
      </c>
    </row>
    <row r="19" spans="1:7">
      <c r="A19" s="46" t="s">
        <v>70</v>
      </c>
      <c r="B19" s="30">
        <v>21</v>
      </c>
      <c r="C19" s="30">
        <v>21</v>
      </c>
      <c r="D19" s="30">
        <v>13</v>
      </c>
      <c r="E19" s="30">
        <v>12</v>
      </c>
    </row>
    <row r="20" spans="1:7">
      <c r="A20" s="5" t="s">
        <v>72</v>
      </c>
      <c r="B20" s="30">
        <v>2</v>
      </c>
      <c r="C20" s="30">
        <v>2</v>
      </c>
      <c r="D20" s="30">
        <v>2</v>
      </c>
      <c r="E20" s="30">
        <v>2</v>
      </c>
    </row>
    <row r="21" spans="1:7">
      <c r="A21" s="5" t="s">
        <v>71</v>
      </c>
      <c r="B21" s="30">
        <v>55</v>
      </c>
      <c r="C21" s="30">
        <v>20</v>
      </c>
      <c r="D21" s="30">
        <v>20</v>
      </c>
      <c r="E21" s="30">
        <v>16</v>
      </c>
    </row>
    <row r="22" spans="1:7" s="5" customFormat="1"/>
    <row r="23" spans="1:7">
      <c r="A23" s="47" t="s">
        <v>34</v>
      </c>
      <c r="B23" s="49">
        <f>SUM(B19:B21)</f>
        <v>78</v>
      </c>
      <c r="C23" s="49">
        <f t="shared" ref="C23:E23" si="2">SUM(C19:C21)</f>
        <v>43</v>
      </c>
      <c r="D23" s="49">
        <f t="shared" si="2"/>
        <v>35</v>
      </c>
      <c r="E23" s="50">
        <f t="shared" si="2"/>
        <v>30</v>
      </c>
      <c r="F23" s="5"/>
      <c r="G23" s="5"/>
    </row>
    <row r="24" spans="1:7" s="5" customFormat="1">
      <c r="A24" s="48"/>
      <c r="B24" s="48"/>
      <c r="C24" s="48"/>
      <c r="D24" s="48"/>
      <c r="E24" s="48"/>
    </row>
    <row r="25" spans="1:7">
      <c r="B25" s="20">
        <v>2020</v>
      </c>
      <c r="C25" s="5"/>
      <c r="D25" s="5"/>
      <c r="E25" s="5"/>
      <c r="F25" s="5"/>
      <c r="G25" s="5"/>
    </row>
    <row r="26" spans="1:7">
      <c r="B26" s="5" t="s">
        <v>54</v>
      </c>
      <c r="C26" s="5" t="s">
        <v>55</v>
      </c>
      <c r="D26" s="5" t="s">
        <v>56</v>
      </c>
      <c r="E26" s="5" t="s">
        <v>38</v>
      </c>
      <c r="F26" s="5"/>
      <c r="G26" s="5"/>
    </row>
    <row r="27" spans="1:7">
      <c r="A27" s="46" t="s">
        <v>70</v>
      </c>
      <c r="B27" s="30">
        <v>20</v>
      </c>
      <c r="C27" s="30">
        <v>18</v>
      </c>
      <c r="D27" s="30">
        <v>12</v>
      </c>
      <c r="E27" s="30">
        <v>12</v>
      </c>
      <c r="F27" s="5"/>
      <c r="G27" s="5"/>
    </row>
    <row r="28" spans="1:7">
      <c r="A28" s="5" t="s">
        <v>72</v>
      </c>
      <c r="B28" s="30">
        <v>2</v>
      </c>
      <c r="C28" s="30">
        <v>2</v>
      </c>
      <c r="D28" s="30">
        <v>2</v>
      </c>
      <c r="E28" s="30">
        <v>2</v>
      </c>
      <c r="F28" s="5"/>
      <c r="G28" s="5"/>
    </row>
    <row r="29" spans="1:7">
      <c r="A29" s="5" t="s">
        <v>71</v>
      </c>
      <c r="B29" s="30">
        <v>48</v>
      </c>
      <c r="C29" s="30">
        <v>20</v>
      </c>
      <c r="D29" s="30">
        <v>16</v>
      </c>
      <c r="E29" s="30">
        <v>16</v>
      </c>
    </row>
    <row r="31" spans="1:7">
      <c r="A31" s="47" t="s">
        <v>34</v>
      </c>
      <c r="B31" s="49">
        <f>SUM(B27:B29)</f>
        <v>70</v>
      </c>
      <c r="C31" s="49">
        <f t="shared" ref="C31:E31" si="3">SUM(C27:C29)</f>
        <v>40</v>
      </c>
      <c r="D31" s="49">
        <f t="shared" si="3"/>
        <v>30</v>
      </c>
      <c r="E31" s="50">
        <f t="shared" si="3"/>
        <v>30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N19" sqref="N19"/>
    </sheetView>
  </sheetViews>
  <sheetFormatPr baseColWidth="10" defaultRowHeight="15"/>
  <cols>
    <col min="1" max="1" width="20.140625" bestFit="1" customWidth="1"/>
    <col min="2" max="2" width="12.85546875" customWidth="1"/>
    <col min="3" max="3" width="13.85546875" customWidth="1"/>
    <col min="4" max="4" width="14" customWidth="1"/>
    <col min="5" max="5" width="14.42578125" customWidth="1"/>
    <col min="6" max="6" width="14.28515625" customWidth="1"/>
    <col min="8" max="10" width="11.42578125" style="5"/>
    <col min="11" max="11" width="41.7109375" bestFit="1" customWidth="1"/>
  </cols>
  <sheetData>
    <row r="1" spans="1:11" ht="47.25" customHeight="1">
      <c r="A1" s="5"/>
      <c r="B1" s="40" t="s">
        <v>68</v>
      </c>
      <c r="C1" s="40" t="s">
        <v>67</v>
      </c>
      <c r="D1" s="40" t="s">
        <v>66</v>
      </c>
      <c r="E1" s="40" t="s">
        <v>65</v>
      </c>
      <c r="F1" s="40" t="s">
        <v>64</v>
      </c>
      <c r="G1" s="37"/>
      <c r="H1" s="36" t="s">
        <v>61</v>
      </c>
      <c r="I1" s="36" t="s">
        <v>62</v>
      </c>
      <c r="J1" s="36" t="s">
        <v>63</v>
      </c>
      <c r="K1" s="39" t="s">
        <v>60</v>
      </c>
    </row>
    <row r="2" spans="1:11" ht="15.75" thickBot="1">
      <c r="A2" s="5"/>
      <c r="B2" s="5"/>
      <c r="C2" s="5"/>
      <c r="D2" s="5"/>
      <c r="E2" s="5"/>
      <c r="F2" s="5"/>
      <c r="K2" s="20"/>
    </row>
    <row r="3" spans="1:11">
      <c r="A3" s="10" t="s">
        <v>0</v>
      </c>
      <c r="B3" s="41">
        <v>26645.656280800002</v>
      </c>
      <c r="C3" s="41">
        <f>'Recettes Licences Ligues 2017'!P3</f>
        <v>27867.400000000005</v>
      </c>
      <c r="D3" s="41">
        <f>'Recettes Licences Ligues 2018'!P3</f>
        <v>29872.029600000009</v>
      </c>
      <c r="E3" s="41">
        <f>'Recettes Licences Ligues 2019'!P3</f>
        <v>31664.351376000006</v>
      </c>
      <c r="F3" s="41">
        <f>'Recettes Licences Ligues 2020'!P3</f>
        <v>33564.21245856001</v>
      </c>
      <c r="H3" s="30">
        <f>D3-C3</f>
        <v>2004.6296000000038</v>
      </c>
      <c r="I3" s="30">
        <f>E3-D3</f>
        <v>1792.321775999997</v>
      </c>
      <c r="J3" s="30">
        <f>F3-E3</f>
        <v>1899.8610825600044</v>
      </c>
      <c r="K3" s="38">
        <f>SUM(E3,D3,F3)-3*C3</f>
        <v>11498.393434560014</v>
      </c>
    </row>
    <row r="4" spans="1:11">
      <c r="A4" s="14" t="s">
        <v>1</v>
      </c>
      <c r="B4" s="41">
        <v>73172.142456800007</v>
      </c>
      <c r="C4" s="41">
        <f>'Recettes Licences Ligues 2017'!P4</f>
        <v>77018.540000000008</v>
      </c>
      <c r="D4" s="41">
        <f>'Recettes Licences Ligues 2018'!P4</f>
        <v>82086.845199999996</v>
      </c>
      <c r="E4" s="41">
        <f>'Recettes Licences Ligues 2019'!P4</f>
        <v>87012.055912000011</v>
      </c>
      <c r="F4" s="41">
        <f>'Recettes Licences Ligues 2020'!P4</f>
        <v>92232.779266720012</v>
      </c>
      <c r="H4" s="30">
        <f t="shared" ref="H4:H28" si="0">D4-C4</f>
        <v>5068.305199999988</v>
      </c>
      <c r="I4" s="30">
        <f>E4-D4</f>
        <v>4925.2107120000146</v>
      </c>
      <c r="J4" s="30">
        <f>F4-E4</f>
        <v>5220.7233547200012</v>
      </c>
      <c r="K4" s="38">
        <f>SUM(E4,D4,F4)-3*C4</f>
        <v>30276.060378719965</v>
      </c>
    </row>
    <row r="5" spans="1:11">
      <c r="A5" s="14" t="s">
        <v>2</v>
      </c>
      <c r="B5" s="41">
        <v>22889.8595632</v>
      </c>
      <c r="C5" s="41">
        <f>'Recettes Licences Ligues 2017'!P5</f>
        <v>24076.840000000004</v>
      </c>
      <c r="D5" s="41">
        <f>'Recettes Licences Ligues 2018'!P5</f>
        <v>24173.130400000002</v>
      </c>
      <c r="E5" s="41">
        <f>'Recettes Licences Ligues 2019'!P5</f>
        <v>25623.518224000003</v>
      </c>
      <c r="F5" s="41">
        <f>'Recettes Licences Ligues 2020'!P5</f>
        <v>27160.929317440005</v>
      </c>
      <c r="H5" s="30">
        <f t="shared" si="0"/>
        <v>96.290399999998044</v>
      </c>
      <c r="I5" s="30">
        <f>E5-D5</f>
        <v>1450.3878240000013</v>
      </c>
      <c r="J5" s="30">
        <f>F5-E5</f>
        <v>1537.4110934400014</v>
      </c>
      <c r="K5" s="38">
        <f>SUM(E5,D5,F5)-3*C5</f>
        <v>4727.0579414399981</v>
      </c>
    </row>
    <row r="6" spans="1:11">
      <c r="A6" s="5" t="s">
        <v>3</v>
      </c>
      <c r="B6" s="41">
        <v>51125.783815199997</v>
      </c>
      <c r="C6" s="41">
        <f>'Recettes Licences Ligues 2017'!P6</f>
        <v>53846.94</v>
      </c>
      <c r="D6" s="41">
        <f>'Recettes Licences Ligues 2018'!P6</f>
        <v>57457.533200000005</v>
      </c>
      <c r="E6" s="41">
        <f>'Recettes Licences Ligues 2019'!P6</f>
        <v>60904.985192000007</v>
      </c>
      <c r="F6" s="41">
        <f>'Recettes Licences Ligues 2020'!P6</f>
        <v>64559.284303520013</v>
      </c>
      <c r="H6" s="30">
        <f t="shared" si="0"/>
        <v>3610.593200000003</v>
      </c>
      <c r="I6" s="30">
        <f>E6-D6</f>
        <v>3447.4519920000021</v>
      </c>
      <c r="J6" s="30">
        <f>F6-E6</f>
        <v>3654.2991115200057</v>
      </c>
      <c r="K6" s="38">
        <f>SUM(E6,D6,F6)-3*C6</f>
        <v>21380.982695520011</v>
      </c>
    </row>
    <row r="7" spans="1:11">
      <c r="A7" s="14" t="s">
        <v>4</v>
      </c>
      <c r="B7" s="41">
        <v>65581.255104159995</v>
      </c>
      <c r="C7" s="41">
        <f>'Recettes Licences Ligues 2017'!P7</f>
        <v>69426.819999999992</v>
      </c>
      <c r="D7" s="41">
        <f>'Recettes Licences Ligues 2018'!P7</f>
        <v>72035.11960000002</v>
      </c>
      <c r="E7" s="41">
        <f>'Recettes Licences Ligues 2019'!P7</f>
        <v>76357.22677600001</v>
      </c>
      <c r="F7" s="41">
        <f>'Recettes Licences Ligues 2020'!P7</f>
        <v>80938.660382560032</v>
      </c>
      <c r="H7" s="30">
        <f t="shared" si="0"/>
        <v>2608.2996000000276</v>
      </c>
      <c r="I7" s="30">
        <f>E7-D7</f>
        <v>4322.1071759999904</v>
      </c>
      <c r="J7" s="30">
        <f>F7-E7</f>
        <v>4581.4336065600219</v>
      </c>
      <c r="K7" s="38">
        <f>SUM(E7,D7,F7)-3*C7</f>
        <v>21050.546758560115</v>
      </c>
    </row>
    <row r="8" spans="1:11">
      <c r="A8" s="14" t="s">
        <v>5</v>
      </c>
      <c r="B8" s="41">
        <v>69233.649014080002</v>
      </c>
      <c r="C8" s="41">
        <f>'Recettes Licences Ligues 2017'!P8</f>
        <v>72470.080000000002</v>
      </c>
      <c r="D8" s="41">
        <f>'Recettes Licences Ligues 2018'!P8</f>
        <v>70481.180800000002</v>
      </c>
      <c r="E8" s="41">
        <f>'Recettes Licences Ligues 2019'!P8</f>
        <v>74710.051648000022</v>
      </c>
      <c r="F8" s="41">
        <f>'Recettes Licences Ligues 2020'!P8</f>
        <v>79192.654746880013</v>
      </c>
      <c r="H8" s="30">
        <f t="shared" si="0"/>
        <v>-1988.8991999999998</v>
      </c>
      <c r="I8" s="30">
        <f>E8-D8</f>
        <v>4228.8708480000205</v>
      </c>
      <c r="J8" s="30">
        <f>F8-E8</f>
        <v>4482.6030988799903</v>
      </c>
      <c r="K8" s="38">
        <f>SUM(E8,D8,F8)-3*C8</f>
        <v>6973.6471948800609</v>
      </c>
    </row>
    <row r="9" spans="1:11">
      <c r="A9" s="14" t="s">
        <v>42</v>
      </c>
      <c r="B9" s="41">
        <v>28696.602651200003</v>
      </c>
      <c r="C9" s="41">
        <f>'Recettes Licences Ligues 2017'!P9</f>
        <v>30148.52</v>
      </c>
      <c r="D9" s="41">
        <f>'Recettes Licences Ligues 2018'!P9</f>
        <v>33791.146400000005</v>
      </c>
      <c r="E9" s="41">
        <f>'Recettes Licences Ligues 2019'!P9</f>
        <v>35818.615184000002</v>
      </c>
      <c r="F9" s="41">
        <f>'Recettes Licences Ligues 2020'!P9</f>
        <v>37967.73209504001</v>
      </c>
      <c r="H9" s="30">
        <f t="shared" si="0"/>
        <v>3642.6264000000047</v>
      </c>
      <c r="I9" s="30">
        <f>E9-D9</f>
        <v>2027.468783999997</v>
      </c>
      <c r="J9" s="30">
        <f>F9-E9</f>
        <v>2149.1169110400078</v>
      </c>
      <c r="K9" s="38">
        <f>SUM(E9,D9,F9)-3*C9</f>
        <v>17131.933679040027</v>
      </c>
    </row>
    <row r="10" spans="1:11">
      <c r="A10" s="5" t="s">
        <v>7</v>
      </c>
      <c r="B10" s="41">
        <v>11447.6802424</v>
      </c>
      <c r="C10" s="41">
        <f>'Recettes Licences Ligues 2017'!P10</f>
        <v>12046.900000000001</v>
      </c>
      <c r="D10" s="41">
        <f>'Recettes Licences Ligues 2018'!P10</f>
        <v>11162.966</v>
      </c>
      <c r="E10" s="41">
        <f>'Recettes Licences Ligues 2019'!P10</f>
        <v>11832.743960000003</v>
      </c>
      <c r="F10" s="41">
        <f>'Recettes Licences Ligues 2020'!P10</f>
        <v>12542.708597600002</v>
      </c>
      <c r="H10" s="30">
        <f t="shared" si="0"/>
        <v>-883.93400000000111</v>
      </c>
      <c r="I10" s="30">
        <f>E10-D10</f>
        <v>669.77796000000308</v>
      </c>
      <c r="J10" s="30">
        <f>F10-E10</f>
        <v>709.96463759999824</v>
      </c>
      <c r="K10" s="38">
        <f>SUM(E10,D10,F10)-3*C10</f>
        <v>-602.28144240000256</v>
      </c>
    </row>
    <row r="11" spans="1:11">
      <c r="A11" s="14" t="s">
        <v>47</v>
      </c>
      <c r="B11" s="41">
        <v>42519.885438719997</v>
      </c>
      <c r="C11" s="41">
        <f>'Recettes Licences Ligues 2017'!P11</f>
        <v>44895.240000000005</v>
      </c>
      <c r="D11" s="41">
        <f>'Recettes Licences Ligues 2018'!P11</f>
        <v>49060.870400000007</v>
      </c>
      <c r="E11" s="41">
        <f>'Recettes Licences Ligues 2019'!P11</f>
        <v>52004.522623999997</v>
      </c>
      <c r="F11" s="41">
        <f>'Recettes Licences Ligues 2020'!P11</f>
        <v>55124.793981440002</v>
      </c>
      <c r="H11" s="30">
        <f t="shared" si="0"/>
        <v>4165.6304000000018</v>
      </c>
      <c r="I11" s="30">
        <f>E11-D11</f>
        <v>2943.6522239999904</v>
      </c>
      <c r="J11" s="30">
        <f>F11-E11</f>
        <v>3120.2713574400041</v>
      </c>
      <c r="K11" s="38">
        <f>SUM(E11,D11,F11)-3*C11</f>
        <v>21504.467005439976</v>
      </c>
    </row>
    <row r="12" spans="1:11" ht="15.75" thickBot="1">
      <c r="A12" s="17" t="s">
        <v>45</v>
      </c>
      <c r="B12" s="41">
        <v>32671.403125919998</v>
      </c>
      <c r="C12" s="41">
        <f>'Recettes Licences Ligues 2017'!P12</f>
        <v>33914.699999999997</v>
      </c>
      <c r="D12" s="41">
        <f>'Recettes Licences Ligues 2018'!P12</f>
        <v>32309.118000000002</v>
      </c>
      <c r="E12" s="41">
        <f>'Recettes Licences Ligues 2019'!P12</f>
        <v>34247.665080000006</v>
      </c>
      <c r="F12" s="41">
        <f>'Recettes Licences Ligues 2020'!P12</f>
        <v>36302.524984800009</v>
      </c>
      <c r="H12" s="30">
        <f t="shared" si="0"/>
        <v>-1605.5819999999949</v>
      </c>
      <c r="I12" s="30">
        <f>E12-D12</f>
        <v>1938.5470800000039</v>
      </c>
      <c r="J12" s="30">
        <f>F12-E12</f>
        <v>2054.8599048000033</v>
      </c>
      <c r="K12" s="38">
        <f>SUM(E12,D12,F12)-3*C12</f>
        <v>1115.2080648000265</v>
      </c>
    </row>
    <row r="13" spans="1:11">
      <c r="A13" s="21" t="s">
        <v>10</v>
      </c>
      <c r="B13" s="41">
        <v>18459.33831336</v>
      </c>
      <c r="C13" s="41">
        <f>'Recettes Licences Ligues 2017'!P13</f>
        <v>19350.300000000003</v>
      </c>
      <c r="D13" s="41">
        <f>'Recettes Licences Ligues 2018'!P13</f>
        <v>20211.316800000001</v>
      </c>
      <c r="E13" s="41">
        <f>'Recettes Licences Ligues 2019'!P13</f>
        <v>21423.995808000007</v>
      </c>
      <c r="F13" s="41">
        <f>'Recettes Licences Ligues 2020'!P13</f>
        <v>22709.435556480006</v>
      </c>
      <c r="H13" s="30">
        <f t="shared" si="0"/>
        <v>861.0167999999976</v>
      </c>
      <c r="I13" s="30">
        <f>E13-D13</f>
        <v>1212.6790080000064</v>
      </c>
      <c r="J13" s="30">
        <f>F13-E13</f>
        <v>1285.4397484799993</v>
      </c>
      <c r="K13" s="38">
        <f>SUM(E13,D13,F13)-3*C13</f>
        <v>6293.8481644800049</v>
      </c>
    </row>
    <row r="14" spans="1:11">
      <c r="A14" s="14" t="s">
        <v>46</v>
      </c>
      <c r="B14" s="41">
        <v>100509.40401216</v>
      </c>
      <c r="C14" s="41">
        <f>'Recettes Licences Ligues 2017'!P14</f>
        <v>105984.63</v>
      </c>
      <c r="D14" s="41">
        <f>'Recettes Licences Ligues 2018'!P14</f>
        <v>117386.42459999998</v>
      </c>
      <c r="E14" s="41">
        <f>'Recettes Licences Ligues 2019'!P14</f>
        <v>124429.61007600004</v>
      </c>
      <c r="F14" s="41">
        <f>'Recettes Licences Ligues 2020'!P14</f>
        <v>131895.38668056004</v>
      </c>
      <c r="H14" s="30">
        <f t="shared" si="0"/>
        <v>11401.794599999979</v>
      </c>
      <c r="I14" s="30">
        <f>E14-D14</f>
        <v>7043.185476000057</v>
      </c>
      <c r="J14" s="30">
        <f>F14-E14</f>
        <v>7465.7766045600001</v>
      </c>
      <c r="K14" s="38">
        <f>SUM(E14,D14,F14)-3*C14</f>
        <v>55757.531356560066</v>
      </c>
    </row>
    <row r="15" spans="1:11">
      <c r="A15" s="14" t="s">
        <v>48</v>
      </c>
      <c r="B15" s="41">
        <v>45626.961257440002</v>
      </c>
      <c r="C15" s="41">
        <f>'Recettes Licences Ligues 2017'!P15</f>
        <v>48047.68</v>
      </c>
      <c r="D15" s="41">
        <f>'Recettes Licences Ligues 2018'!P15</f>
        <v>50930.54080000001</v>
      </c>
      <c r="E15" s="41">
        <f>'Recettes Licences Ligues 2019'!P15</f>
        <v>53986.373248000004</v>
      </c>
      <c r="F15" s="41">
        <f>'Recettes Licences Ligues 2020'!P15</f>
        <v>57225.555642880012</v>
      </c>
      <c r="H15" s="30">
        <f t="shared" si="0"/>
        <v>2882.8608000000095</v>
      </c>
      <c r="I15" s="30">
        <f>E15-D15</f>
        <v>3055.8324479999937</v>
      </c>
      <c r="J15" s="30">
        <f>F15-E15</f>
        <v>3239.1823948800084</v>
      </c>
      <c r="K15" s="38">
        <f>SUM(E15,D15,F15)-3*C15</f>
        <v>17999.429690880002</v>
      </c>
    </row>
    <row r="16" spans="1:11">
      <c r="A16" s="5" t="s">
        <v>13</v>
      </c>
      <c r="B16" s="41">
        <v>20019.358676960001</v>
      </c>
      <c r="C16" s="41">
        <f>'Recettes Licences Ligues 2017'!P16</f>
        <v>20872.46</v>
      </c>
      <c r="D16" s="41">
        <f>'Recettes Licences Ligues 2018'!P16</f>
        <v>18810.187600000001</v>
      </c>
      <c r="E16" s="41">
        <f>'Recettes Licences Ligues 2019'!P16</f>
        <v>19938.798856000001</v>
      </c>
      <c r="F16" s="41">
        <f>'Recettes Licences Ligues 2020'!P16</f>
        <v>21135.126787360005</v>
      </c>
      <c r="H16" s="30">
        <f t="shared" si="0"/>
        <v>-2062.272399999998</v>
      </c>
      <c r="I16" s="30">
        <f>E16-D16</f>
        <v>1128.6112560000001</v>
      </c>
      <c r="J16" s="30">
        <f>F16-E16</f>
        <v>1196.3279313600033</v>
      </c>
      <c r="K16" s="38">
        <f>SUM(E16,D16,F16)-3*C16</f>
        <v>-2733.2667566399978</v>
      </c>
    </row>
    <row r="17" spans="1:11">
      <c r="A17" s="14" t="s">
        <v>14</v>
      </c>
      <c r="B17" s="41">
        <v>66902.279242559991</v>
      </c>
      <c r="C17" s="41">
        <f>'Recettes Licences Ligues 2017'!P17</f>
        <v>70363.86</v>
      </c>
      <c r="D17" s="41">
        <f>'Recettes Licences Ligues 2018'!P17</f>
        <v>75154.233200000017</v>
      </c>
      <c r="E17" s="41">
        <f>'Recettes Licences Ligues 2019'!P17</f>
        <v>79663.487192000001</v>
      </c>
      <c r="F17" s="41">
        <f>'Recettes Licences Ligues 2020'!P17</f>
        <v>84443.29642352002</v>
      </c>
      <c r="H17" s="30">
        <f t="shared" si="0"/>
        <v>4790.3732000000164</v>
      </c>
      <c r="I17" s="30">
        <f>E17-D17</f>
        <v>4509.2539919999836</v>
      </c>
      <c r="J17" s="30">
        <f>F17-E17</f>
        <v>4779.8092315200192</v>
      </c>
      <c r="K17" s="38">
        <f>SUM(E17,D17,F17)-3*C17</f>
        <v>28169.436815520021</v>
      </c>
    </row>
    <row r="18" spans="1:11">
      <c r="A18" s="27" t="s">
        <v>15</v>
      </c>
      <c r="B18" s="41">
        <v>2701.60814544</v>
      </c>
      <c r="C18" s="41">
        <f>'Recettes Licences Ligues 2017'!P18</f>
        <v>2811.1200000000003</v>
      </c>
      <c r="D18" s="41">
        <f>'Recettes Licences Ligues 2018'!P18</f>
        <v>3021.3604</v>
      </c>
      <c r="E18" s="41">
        <f>'Recettes Licences Ligues 2019'!P18</f>
        <v>3202.6420240000007</v>
      </c>
      <c r="F18" s="41">
        <f>'Recettes Licences Ligues 2020'!P18</f>
        <v>3394.8005454400004</v>
      </c>
      <c r="H18" s="30">
        <f t="shared" si="0"/>
        <v>210.24039999999968</v>
      </c>
      <c r="I18" s="30">
        <f>E18-D18</f>
        <v>181.28162400000065</v>
      </c>
      <c r="J18" s="30">
        <f>F18-E18</f>
        <v>192.15852143999973</v>
      </c>
      <c r="K18" s="38">
        <f>SUM(E18,D18,F18)-3*C18</f>
        <v>1185.4429694400005</v>
      </c>
    </row>
    <row r="19" spans="1:11">
      <c r="A19" s="14" t="s">
        <v>49</v>
      </c>
      <c r="B19" s="41">
        <v>43173.55458656</v>
      </c>
      <c r="C19" s="41">
        <f>'Recettes Licences Ligues 2017'!P19</f>
        <v>45517.460000000006</v>
      </c>
      <c r="D19" s="41">
        <f>'Recettes Licences Ligues 2018'!P19</f>
        <v>47452.998800000001</v>
      </c>
      <c r="E19" s="41">
        <f>'Recettes Licences Ligues 2019'!P19</f>
        <v>50300.178728000006</v>
      </c>
      <c r="F19" s="41">
        <f>'Recettes Licences Ligues 2020'!P19</f>
        <v>53318.189451680009</v>
      </c>
      <c r="H19" s="30">
        <f t="shared" si="0"/>
        <v>1935.5387999999948</v>
      </c>
      <c r="I19" s="30">
        <f>E19-D19</f>
        <v>2847.179928000005</v>
      </c>
      <c r="J19" s="30">
        <f>F19-E19</f>
        <v>3018.0107236800031</v>
      </c>
      <c r="K19" s="38">
        <f>SUM(E19,D19,F19)-3*C19</f>
        <v>14518.986979680019</v>
      </c>
    </row>
    <row r="20" spans="1:11">
      <c r="A20" s="14" t="s">
        <v>50</v>
      </c>
      <c r="B20" s="41">
        <v>76559.852190399994</v>
      </c>
      <c r="C20" s="41">
        <f>'Recettes Licences Ligues 2017'!P20</f>
        <v>80877.999999999985</v>
      </c>
      <c r="D20" s="41">
        <f>'Recettes Licences Ligues 2018'!P20</f>
        <v>80923.919200000018</v>
      </c>
      <c r="E20" s="41">
        <f>'Recettes Licences Ligues 2019'!P20</f>
        <v>89552.493040000016</v>
      </c>
      <c r="F20" s="41">
        <f>'Recettes Licences Ligues 2020'!P20</f>
        <v>94925.642622400017</v>
      </c>
      <c r="H20" s="30">
        <f t="shared" si="0"/>
        <v>45.919200000033015</v>
      </c>
      <c r="I20" s="30">
        <f>E20-D20</f>
        <v>8628.5738399999973</v>
      </c>
      <c r="J20" s="30">
        <f>F20-E20</f>
        <v>5373.1495824000012</v>
      </c>
      <c r="K20" s="38">
        <f>SUM(E20,D20,F20)-3*C20</f>
        <v>22768.054862400109</v>
      </c>
    </row>
    <row r="21" spans="1:11">
      <c r="A21" s="14" t="s">
        <v>18</v>
      </c>
      <c r="B21" s="41">
        <v>35837.787430879995</v>
      </c>
      <c r="C21" s="41">
        <f>'Recettes Licences Ligues 2017'!P21</f>
        <v>37987.22</v>
      </c>
      <c r="D21" s="41">
        <f>'Recettes Licences Ligues 2018'!P21</f>
        <v>42956.351600000009</v>
      </c>
      <c r="E21" s="41">
        <f>'Recettes Licences Ligues 2019'!P21</f>
        <v>45533.732695999999</v>
      </c>
      <c r="F21" s="41">
        <f>'Recettes Licences Ligues 2020'!P21</f>
        <v>48265.756657760001</v>
      </c>
      <c r="H21" s="30">
        <f t="shared" si="0"/>
        <v>4969.1316000000079</v>
      </c>
      <c r="I21" s="30">
        <f>E21-D21</f>
        <v>2577.3810959999901</v>
      </c>
      <c r="J21" s="30">
        <f>F21-E21</f>
        <v>2732.0239617600018</v>
      </c>
      <c r="K21" s="38">
        <f>SUM(E21,D21,F21)-3*C21</f>
        <v>22794.18095376002</v>
      </c>
    </row>
    <row r="22" spans="1:11">
      <c r="A22" s="27" t="s">
        <v>51</v>
      </c>
      <c r="B22" s="41">
        <v>6011.6173968000003</v>
      </c>
      <c r="C22" s="41">
        <f>'Recettes Licences Ligues 2017'!P22</f>
        <v>6280.5000000000009</v>
      </c>
      <c r="D22" s="41">
        <f>'Recettes Licences Ligues 2018'!P22</f>
        <v>4537.0968000000012</v>
      </c>
      <c r="E22" s="41">
        <f>'Recettes Licences Ligues 2019'!P22</f>
        <v>4809.3226080000004</v>
      </c>
      <c r="F22" s="41">
        <f>'Recettes Licences Ligues 2020'!P22</f>
        <v>5097.8819644800005</v>
      </c>
      <c r="H22" s="30">
        <f t="shared" si="0"/>
        <v>-1743.4031999999997</v>
      </c>
      <c r="I22" s="30">
        <f>E22-D22</f>
        <v>272.22580799999923</v>
      </c>
      <c r="J22" s="30">
        <f>F22-E22</f>
        <v>288.55935648000013</v>
      </c>
      <c r="K22" s="38">
        <f>SUM(E22,D22,F22)-3*C22</f>
        <v>-4397.1986275200015</v>
      </c>
    </row>
    <row r="23" spans="1:11">
      <c r="A23" s="5" t="s">
        <v>20</v>
      </c>
      <c r="B23" s="41">
        <v>66574.852155040004</v>
      </c>
      <c r="C23" s="41">
        <f>'Recettes Licences Ligues 2017'!P23</f>
        <v>70444.42</v>
      </c>
      <c r="D23" s="41">
        <f>'Recettes Licences Ligues 2018'!P23</f>
        <v>75659.853199999998</v>
      </c>
      <c r="E23" s="41">
        <f>'Recettes Licences Ligues 2019'!P23</f>
        <v>80199.444392000019</v>
      </c>
      <c r="F23" s="41">
        <f>'Recettes Licences Ligues 2020'!P23</f>
        <v>85011.411055520017</v>
      </c>
      <c r="H23" s="30">
        <f t="shared" si="0"/>
        <v>5215.4331999999995</v>
      </c>
      <c r="I23" s="30">
        <f>E23-D23</f>
        <v>4539.5911920000217</v>
      </c>
      <c r="J23" s="30">
        <f>F23-E23</f>
        <v>4811.9666635199974</v>
      </c>
      <c r="K23" s="38">
        <f>SUM(E23,D23,F23)-3*C23</f>
        <v>29537.448647520039</v>
      </c>
    </row>
    <row r="24" spans="1:11">
      <c r="A24" s="14" t="s">
        <v>21</v>
      </c>
      <c r="B24" s="41">
        <v>31612.560080800002</v>
      </c>
      <c r="C24" s="41">
        <f>'Recettes Licences Ligues 2017'!P24</f>
        <v>33480.100000000006</v>
      </c>
      <c r="D24" s="41">
        <f>'Recettes Licences Ligues 2018'!P24</f>
        <v>35322.613200000007</v>
      </c>
      <c r="E24" s="41">
        <f>'Recettes Licences Ligues 2019'!P24</f>
        <v>37441.969992000006</v>
      </c>
      <c r="F24" s="41">
        <f>'Recettes Licences Ligues 2020'!P24</f>
        <v>39688.488191520009</v>
      </c>
      <c r="H24" s="30">
        <f t="shared" si="0"/>
        <v>1842.5132000000012</v>
      </c>
      <c r="I24" s="30">
        <f>E24-D24</f>
        <v>2119.3567919999987</v>
      </c>
      <c r="J24" s="30">
        <f>F24-E24</f>
        <v>2246.5181995200037</v>
      </c>
      <c r="K24" s="38">
        <f>SUM(E24,D24,F24)-3*C24</f>
        <v>12012.771383520012</v>
      </c>
    </row>
    <row r="25" spans="1:11">
      <c r="A25" s="14" t="s">
        <v>43</v>
      </c>
      <c r="B25" s="41">
        <v>30290.40117664</v>
      </c>
      <c r="C25" s="41">
        <f>'Recettes Licences Ligues 2017'!P25</f>
        <v>31820.14</v>
      </c>
      <c r="D25" s="41">
        <f>'Recettes Licences Ligues 2018'!P25</f>
        <v>33669.797600000005</v>
      </c>
      <c r="E25" s="41">
        <f>'Recettes Licences Ligues 2019'!P25</f>
        <v>35689.985456000002</v>
      </c>
      <c r="F25" s="41">
        <f>'Recettes Licences Ligues 2020'!P25</f>
        <v>37831.384583360013</v>
      </c>
      <c r="H25" s="30">
        <f t="shared" si="0"/>
        <v>1849.6576000000059</v>
      </c>
      <c r="I25" s="30">
        <f>E25-D25</f>
        <v>2020.1878559999968</v>
      </c>
      <c r="J25" s="30">
        <f>F25-E25</f>
        <v>2141.3991273600113</v>
      </c>
      <c r="K25" s="38">
        <f>SUM(E25,D25,F25)-3*C25</f>
        <v>11730.747639360037</v>
      </c>
    </row>
    <row r="26" spans="1:11">
      <c r="A26" s="5" t="s">
        <v>23</v>
      </c>
      <c r="B26" s="41">
        <v>76089.685948800005</v>
      </c>
      <c r="C26" s="41">
        <f>'Recettes Licences Ligues 2017'!P26</f>
        <v>79881.60000000002</v>
      </c>
      <c r="D26" s="41">
        <f>'Recettes Licences Ligues 2018'!P26</f>
        <v>81253.13400000002</v>
      </c>
      <c r="E26" s="41">
        <f>'Recettes Licences Ligues 2019'!P26</f>
        <v>86128.322039999999</v>
      </c>
      <c r="F26" s="41">
        <f>'Recettes Licences Ligues 2020'!P26</f>
        <v>91296.021362400003</v>
      </c>
      <c r="H26" s="30">
        <f t="shared" si="0"/>
        <v>1371.5339999999997</v>
      </c>
      <c r="I26" s="30">
        <f>E26-D26</f>
        <v>4875.1880399999791</v>
      </c>
      <c r="J26" s="30">
        <f>F26-E26</f>
        <v>5167.6993224000034</v>
      </c>
      <c r="K26" s="38">
        <f>SUM(E26,D26,F26)-3*C26</f>
        <v>19032.677402399975</v>
      </c>
    </row>
    <row r="27" spans="1:11">
      <c r="A27" s="27" t="s">
        <v>24</v>
      </c>
      <c r="B27" s="41">
        <v>31736.205426160002</v>
      </c>
      <c r="C27" s="41">
        <f>'Recettes Licences Ligues 2017'!P27</f>
        <v>32573.800000000003</v>
      </c>
      <c r="D27" s="41">
        <f>'Recettes Licences Ligues 2018'!P27</f>
        <v>30429.335200000001</v>
      </c>
      <c r="E27" s="41">
        <f>'Recettes Licences Ligues 2019'!P27</f>
        <v>32255.095312000009</v>
      </c>
      <c r="F27" s="41">
        <f>'Recettes Licences Ligues 2020'!P27</f>
        <v>34190.401030720008</v>
      </c>
      <c r="H27" s="30">
        <f t="shared" si="0"/>
        <v>-2144.4648000000016</v>
      </c>
      <c r="I27" s="30">
        <f>E27-D27</f>
        <v>1825.7601120000072</v>
      </c>
      <c r="J27" s="30">
        <f>F27-E27</f>
        <v>1935.3057187199993</v>
      </c>
      <c r="K27" s="38">
        <f>SUM(E27,D27,F27)-3*C27</f>
        <v>-846.56845727999462</v>
      </c>
    </row>
    <row r="28" spans="1:11">
      <c r="A28" s="14" t="s">
        <v>44</v>
      </c>
      <c r="B28" s="41">
        <v>88342.741315520005</v>
      </c>
      <c r="C28" s="41">
        <f>'Recettes Licences Ligues 2017'!P28</f>
        <v>93236.540000000008</v>
      </c>
      <c r="D28" s="41">
        <f>'Recettes Licences Ligues 2018'!P28</f>
        <v>102228.4988</v>
      </c>
      <c r="E28" s="41">
        <f>'Recettes Licences Ligues 2019'!P28</f>
        <v>108362.20872800001</v>
      </c>
      <c r="F28" s="41">
        <f>'Recettes Licences Ligues 2020'!P28</f>
        <v>114863.94125168001</v>
      </c>
      <c r="H28" s="30">
        <f t="shared" si="0"/>
        <v>8991.9587999999931</v>
      </c>
      <c r="I28" s="30">
        <f>E28-D28</f>
        <v>6133.7099280000111</v>
      </c>
      <c r="J28" s="30">
        <f>F28-E28</f>
        <v>6501.7325236799952</v>
      </c>
      <c r="K28" s="38">
        <f>SUM(E28,D28,F28)-3*C28</f>
        <v>45745.028779680026</v>
      </c>
    </row>
    <row r="29" spans="1:11">
      <c r="K29" s="20"/>
    </row>
    <row r="30" spans="1:11">
      <c r="G30" s="5"/>
      <c r="H30" s="38">
        <f>SUM(H3:H28)</f>
        <v>57135.791400000067</v>
      </c>
      <c r="I30" s="38">
        <f>SUM(I3:I28)</f>
        <v>80715.794772000081</v>
      </c>
      <c r="J30" s="38">
        <f>SUM(J3:J28)</f>
        <v>81785.603770320071</v>
      </c>
      <c r="K30" s="42">
        <f>SUM(K3:K28)</f>
        <v>414624.56751432043</v>
      </c>
    </row>
    <row r="31" spans="1:11" ht="15.75" thickBot="1">
      <c r="K31" s="20"/>
    </row>
    <row r="32" spans="1:11">
      <c r="K32" s="59" t="s">
        <v>87</v>
      </c>
    </row>
    <row r="33" spans="6:11" ht="15.75" thickBot="1">
      <c r="K33" s="60">
        <f>K30</f>
        <v>414624.56751432043</v>
      </c>
    </row>
    <row r="34" spans="6:11">
      <c r="K34" s="43" t="s">
        <v>69</v>
      </c>
    </row>
    <row r="41" spans="6:11">
      <c r="F41" s="5"/>
      <c r="G41" s="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B13" sqref="B13"/>
    </sheetView>
  </sheetViews>
  <sheetFormatPr baseColWidth="10" defaultRowHeight="15"/>
  <cols>
    <col min="1" max="1" width="16.28515625" customWidth="1"/>
    <col min="2" max="2" width="13.28515625" style="5" bestFit="1" customWidth="1"/>
    <col min="3" max="3" width="9.140625" style="5" bestFit="1" customWidth="1"/>
    <col min="4" max="4" width="11.85546875" style="5" customWidth="1"/>
    <col min="6" max="6" width="11.42578125" style="5"/>
    <col min="7" max="7" width="15.42578125" customWidth="1"/>
    <col min="9" max="9" width="11.42578125" style="5"/>
    <col min="10" max="10" width="17" customWidth="1"/>
    <col min="12" max="12" width="11.42578125" style="5"/>
    <col min="13" max="13" width="16" customWidth="1"/>
    <col min="14" max="14" width="11.28515625" customWidth="1"/>
  </cols>
  <sheetData>
    <row r="1" spans="1:16" ht="44.25" customHeight="1">
      <c r="A1" s="5"/>
      <c r="B1" s="57" t="s">
        <v>86</v>
      </c>
      <c r="C1" s="57" t="s">
        <v>77</v>
      </c>
      <c r="D1" s="5" t="s">
        <v>81</v>
      </c>
      <c r="E1" s="57" t="s">
        <v>73</v>
      </c>
      <c r="F1" s="57" t="s">
        <v>77</v>
      </c>
      <c r="G1" s="5" t="s">
        <v>81</v>
      </c>
      <c r="H1" s="57" t="s">
        <v>74</v>
      </c>
      <c r="I1" s="57" t="s">
        <v>78</v>
      </c>
      <c r="J1" s="5" t="s">
        <v>81</v>
      </c>
      <c r="K1" s="57" t="s">
        <v>75</v>
      </c>
      <c r="L1" s="57" t="s">
        <v>78</v>
      </c>
      <c r="M1" s="5" t="s">
        <v>81</v>
      </c>
      <c r="N1" s="57" t="s">
        <v>76</v>
      </c>
      <c r="O1" s="57" t="s">
        <v>78</v>
      </c>
      <c r="P1" s="57" t="s">
        <v>81</v>
      </c>
    </row>
    <row r="3" spans="1:16">
      <c r="A3" s="5" t="s">
        <v>79</v>
      </c>
      <c r="B3" s="5">
        <v>38136</v>
      </c>
      <c r="C3" s="5">
        <v>74</v>
      </c>
      <c r="D3" s="5">
        <f>B3*C3</f>
        <v>2822064</v>
      </c>
      <c r="E3" s="45">
        <f>B3*1.06</f>
        <v>40424.160000000003</v>
      </c>
      <c r="F3" s="45">
        <v>74</v>
      </c>
      <c r="G3" s="45">
        <f>E3*F3</f>
        <v>2991387.8400000003</v>
      </c>
      <c r="H3" s="45">
        <f>E3*1.06</f>
        <v>42849.609600000003</v>
      </c>
      <c r="I3" s="45">
        <v>60</v>
      </c>
      <c r="J3" s="45">
        <f t="shared" ref="J3:J9" si="0">H3*I3</f>
        <v>2570976.5760000004</v>
      </c>
      <c r="K3" s="45">
        <f>H3*1.06</f>
        <v>45420.586176000004</v>
      </c>
      <c r="L3" s="45">
        <v>55</v>
      </c>
      <c r="M3" s="45">
        <f t="shared" ref="M3:M11" si="1">K3*L3</f>
        <v>2498132.2396800001</v>
      </c>
      <c r="N3" s="45">
        <v>48146</v>
      </c>
      <c r="O3" s="45">
        <v>48</v>
      </c>
      <c r="P3" s="45">
        <f t="shared" ref="P3:P11" si="2">N3*O3</f>
        <v>2311008</v>
      </c>
    </row>
    <row r="4" spans="1:16">
      <c r="D4" s="5">
        <f t="shared" ref="D4:D11" si="3">B4*C4</f>
        <v>0</v>
      </c>
      <c r="E4" s="45"/>
      <c r="F4" s="45"/>
      <c r="G4" s="45">
        <f t="shared" ref="G4:G9" si="4">E4*F4</f>
        <v>0</v>
      </c>
      <c r="H4" s="45"/>
      <c r="I4" s="45"/>
      <c r="J4" s="45">
        <f t="shared" si="0"/>
        <v>0</v>
      </c>
      <c r="K4" s="45"/>
      <c r="L4" s="45"/>
      <c r="M4" s="45">
        <f t="shared" si="1"/>
        <v>0</v>
      </c>
      <c r="N4" s="45"/>
      <c r="O4" s="45"/>
      <c r="P4" s="45">
        <f t="shared" si="2"/>
        <v>0</v>
      </c>
    </row>
    <row r="5" spans="1:16">
      <c r="A5" s="5" t="s">
        <v>80</v>
      </c>
      <c r="B5">
        <v>4735</v>
      </c>
      <c r="C5" s="5">
        <v>18</v>
      </c>
      <c r="D5" s="5">
        <f t="shared" si="3"/>
        <v>85230</v>
      </c>
      <c r="E5" s="45">
        <f>B5*1.06</f>
        <v>5019.1000000000004</v>
      </c>
      <c r="F5" s="45">
        <v>18</v>
      </c>
      <c r="G5" s="45">
        <f t="shared" si="4"/>
        <v>90343.8</v>
      </c>
      <c r="H5" s="45">
        <f>E5*1.06</f>
        <v>5320.246000000001</v>
      </c>
      <c r="I5" s="45">
        <v>20</v>
      </c>
      <c r="J5" s="45">
        <f t="shared" si="0"/>
        <v>106404.92000000001</v>
      </c>
      <c r="K5" s="45">
        <f>H5*1.06</f>
        <v>5639.4607600000018</v>
      </c>
      <c r="L5" s="45">
        <v>20</v>
      </c>
      <c r="M5" s="45">
        <f t="shared" si="1"/>
        <v>112789.21520000004</v>
      </c>
      <c r="N5" s="45">
        <v>5978</v>
      </c>
      <c r="O5" s="45">
        <v>20</v>
      </c>
      <c r="P5" s="45">
        <f t="shared" si="2"/>
        <v>119560</v>
      </c>
    </row>
    <row r="6" spans="1:16">
      <c r="D6" s="5">
        <f t="shared" si="3"/>
        <v>0</v>
      </c>
      <c r="E6" s="45"/>
      <c r="F6" s="45"/>
      <c r="G6" s="45">
        <f t="shared" si="4"/>
        <v>0</v>
      </c>
      <c r="H6" s="45"/>
      <c r="I6" s="45"/>
      <c r="J6" s="45">
        <f t="shared" si="0"/>
        <v>0</v>
      </c>
      <c r="K6" s="45"/>
      <c r="L6" s="45"/>
      <c r="M6" s="45">
        <f t="shared" si="1"/>
        <v>0</v>
      </c>
      <c r="N6" s="45"/>
      <c r="O6" s="45"/>
      <c r="P6" s="45">
        <f t="shared" si="2"/>
        <v>0</v>
      </c>
    </row>
    <row r="7" spans="1:16">
      <c r="A7" s="5" t="s">
        <v>38</v>
      </c>
      <c r="B7" s="5">
        <v>435</v>
      </c>
      <c r="C7" s="5">
        <v>18</v>
      </c>
      <c r="D7" s="5">
        <f t="shared" si="3"/>
        <v>7830</v>
      </c>
      <c r="E7" s="45">
        <f>B7*1.06</f>
        <v>461.1</v>
      </c>
      <c r="F7" s="45">
        <v>18</v>
      </c>
      <c r="G7" s="45">
        <f t="shared" si="4"/>
        <v>8299.8000000000011</v>
      </c>
      <c r="H7" s="45">
        <f>E7*1.06</f>
        <v>488.76600000000008</v>
      </c>
      <c r="I7" s="45">
        <v>16</v>
      </c>
      <c r="J7" s="45">
        <f t="shared" si="0"/>
        <v>7820.2560000000012</v>
      </c>
      <c r="K7" s="45">
        <f>H7*1.06</f>
        <v>518.09196000000009</v>
      </c>
      <c r="L7" s="45">
        <v>16</v>
      </c>
      <c r="M7" s="45">
        <f t="shared" si="1"/>
        <v>8289.4713600000014</v>
      </c>
      <c r="N7" s="45">
        <v>1438</v>
      </c>
      <c r="O7" s="45">
        <v>16</v>
      </c>
      <c r="P7" s="45">
        <f t="shared" si="2"/>
        <v>23008</v>
      </c>
    </row>
    <row r="8" spans="1:16">
      <c r="D8" s="5">
        <f t="shared" si="3"/>
        <v>0</v>
      </c>
      <c r="E8" s="45"/>
      <c r="F8" s="45"/>
      <c r="G8" s="45">
        <f t="shared" si="4"/>
        <v>0</v>
      </c>
      <c r="H8" s="45"/>
      <c r="I8" s="45"/>
      <c r="J8" s="45">
        <f t="shared" si="0"/>
        <v>0</v>
      </c>
      <c r="K8" s="45"/>
      <c r="L8" s="45"/>
      <c r="M8" s="45">
        <f t="shared" si="1"/>
        <v>0</v>
      </c>
      <c r="N8" s="45"/>
      <c r="O8" s="45"/>
      <c r="P8" s="45">
        <f t="shared" si="2"/>
        <v>0</v>
      </c>
    </row>
    <row r="9" spans="1:16">
      <c r="A9" s="5" t="s">
        <v>85</v>
      </c>
      <c r="B9">
        <f>1498+13888</f>
        <v>15386</v>
      </c>
      <c r="C9" s="5">
        <v>25</v>
      </c>
      <c r="D9" s="5">
        <f t="shared" si="3"/>
        <v>384650</v>
      </c>
      <c r="E9" s="45">
        <f>B9*1.06</f>
        <v>16309.160000000002</v>
      </c>
      <c r="F9" s="45">
        <v>25</v>
      </c>
      <c r="G9" s="45">
        <f t="shared" si="4"/>
        <v>407729.00000000006</v>
      </c>
      <c r="H9" s="45">
        <f>E9*1.06</f>
        <v>17287.709600000002</v>
      </c>
      <c r="I9" s="45">
        <v>22</v>
      </c>
      <c r="J9" s="45">
        <f t="shared" si="0"/>
        <v>380329.61120000004</v>
      </c>
      <c r="K9" s="45">
        <f>H9*1.06</f>
        <v>18324.972176000003</v>
      </c>
      <c r="L9" s="45">
        <v>20</v>
      </c>
      <c r="M9" s="45">
        <f t="shared" si="1"/>
        <v>366499.44352000009</v>
      </c>
      <c r="N9" s="45">
        <v>19424</v>
      </c>
      <c r="O9" s="45">
        <v>16</v>
      </c>
      <c r="P9" s="45">
        <f t="shared" si="2"/>
        <v>310784</v>
      </c>
    </row>
    <row r="10" spans="1:16">
      <c r="E10" s="45"/>
      <c r="F10" s="45"/>
      <c r="G10" s="45"/>
      <c r="H10" s="45"/>
      <c r="I10" s="45"/>
      <c r="J10" s="45"/>
      <c r="K10" s="45"/>
      <c r="L10" s="45"/>
      <c r="M10" s="45">
        <f t="shared" si="1"/>
        <v>0</v>
      </c>
      <c r="N10" s="45"/>
      <c r="O10" s="45"/>
      <c r="P10" s="45">
        <f t="shared" si="2"/>
        <v>0</v>
      </c>
    </row>
    <row r="11" spans="1:16" s="5" customFormat="1">
      <c r="A11" s="5" t="s">
        <v>84</v>
      </c>
      <c r="B11" s="5">
        <v>1139</v>
      </c>
      <c r="C11" s="5">
        <v>74</v>
      </c>
      <c r="D11" s="5">
        <f t="shared" si="3"/>
        <v>84286</v>
      </c>
      <c r="E11" s="45">
        <f>B11*1.06</f>
        <v>1207.3400000000001</v>
      </c>
      <c r="F11" s="45">
        <v>100</v>
      </c>
      <c r="G11" s="45">
        <f>D11*1.06</f>
        <v>89343.16</v>
      </c>
      <c r="H11" s="45">
        <f>E11*1.06</f>
        <v>1279.7804000000003</v>
      </c>
      <c r="I11" s="45">
        <v>100</v>
      </c>
      <c r="J11" s="45">
        <f>G11*1.06</f>
        <v>94703.74960000001</v>
      </c>
      <c r="K11" s="45">
        <f>H11*1.06</f>
        <v>1356.5672240000004</v>
      </c>
      <c r="L11" s="45">
        <v>95</v>
      </c>
      <c r="M11" s="45">
        <f t="shared" si="1"/>
        <v>128873.88628000004</v>
      </c>
      <c r="N11" s="45">
        <v>1438</v>
      </c>
      <c r="O11" s="45">
        <v>95</v>
      </c>
      <c r="P11" s="45">
        <f t="shared" si="2"/>
        <v>136610</v>
      </c>
    </row>
    <row r="12" spans="1:16" s="5" customFormat="1"/>
    <row r="13" spans="1:16" s="5" customFormat="1">
      <c r="A13" s="43" t="s">
        <v>83</v>
      </c>
      <c r="B13" s="43">
        <f>SUM(B3:B11)</f>
        <v>59831</v>
      </c>
      <c r="C13" s="43"/>
      <c r="D13" s="43"/>
      <c r="E13" s="43">
        <v>63420</v>
      </c>
      <c r="F13" s="58"/>
      <c r="G13" s="58"/>
      <c r="H13" s="43">
        <v>67226</v>
      </c>
      <c r="I13" s="58"/>
      <c r="J13" s="58"/>
      <c r="K13" s="43">
        <v>71260</v>
      </c>
      <c r="L13" s="58"/>
      <c r="M13" s="58"/>
      <c r="N13" s="58">
        <f>SUM(N3:N11)</f>
        <v>76424</v>
      </c>
      <c r="O13" s="45"/>
      <c r="P13" s="45"/>
    </row>
    <row r="14" spans="1:16" s="5" customFormat="1"/>
    <row r="15" spans="1:16">
      <c r="D15" s="30">
        <f>SUM(D3:D14)</f>
        <v>3384060</v>
      </c>
      <c r="G15" s="30">
        <f>SUM(G3:G14)</f>
        <v>3587103.6</v>
      </c>
      <c r="H15" s="30"/>
      <c r="I15" s="30"/>
      <c r="J15" s="30">
        <f>SUM(J3:J14)</f>
        <v>3160235.1128000007</v>
      </c>
      <c r="K15" s="30"/>
      <c r="L15" s="30"/>
      <c r="M15" s="30">
        <f>SUM(M3:M14)</f>
        <v>3114584.2560400004</v>
      </c>
      <c r="N15" s="30"/>
      <c r="O15" s="30"/>
      <c r="P15" s="30">
        <f>SUM(P3:P14)</f>
        <v>2900970</v>
      </c>
    </row>
    <row r="17" spans="1:16">
      <c r="A17" s="5" t="s">
        <v>82</v>
      </c>
      <c r="G17" s="30">
        <f>G15-D15</f>
        <v>203043.60000000009</v>
      </c>
      <c r="J17" s="30">
        <f>J15-G15</f>
        <v>-426868.48719999939</v>
      </c>
      <c r="K17" s="30"/>
      <c r="L17" s="30"/>
      <c r="M17" s="30">
        <f>M15-J15</f>
        <v>-45650.856760000344</v>
      </c>
      <c r="N17" s="30"/>
      <c r="O17" s="30"/>
      <c r="P17" s="30">
        <f>P15-M15</f>
        <v>-213614.25604000036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P30" sqref="P30"/>
    </sheetView>
  </sheetViews>
  <sheetFormatPr baseColWidth="10" defaultRowHeight="15"/>
  <cols>
    <col min="1" max="1" width="20.140625" style="5" bestFit="1" customWidth="1"/>
    <col min="2" max="7" width="12.42578125" style="5" customWidth="1"/>
    <col min="8" max="8" width="5.7109375" style="5" customWidth="1"/>
    <col min="9" max="15" width="11.42578125" style="5"/>
    <col min="16" max="16" width="12.85546875" style="5" customWidth="1"/>
    <col min="17" max="17" width="3.42578125" style="5" customWidth="1"/>
    <col min="18" max="16384" width="11.42578125" style="5"/>
  </cols>
  <sheetData>
    <row r="1" spans="1:16" ht="31.5" customHeight="1" thickBot="1">
      <c r="B1" s="25" t="s">
        <v>36</v>
      </c>
      <c r="C1" s="25" t="s">
        <v>37</v>
      </c>
      <c r="D1" s="26" t="s">
        <v>38</v>
      </c>
      <c r="E1" s="25" t="s">
        <v>39</v>
      </c>
      <c r="F1" s="25" t="s">
        <v>40</v>
      </c>
      <c r="G1" s="26" t="s">
        <v>41</v>
      </c>
      <c r="H1" s="7"/>
      <c r="I1" s="25" t="s">
        <v>36</v>
      </c>
      <c r="J1" s="25" t="s">
        <v>37</v>
      </c>
      <c r="K1" s="26" t="s">
        <v>38</v>
      </c>
      <c r="L1" s="25" t="s">
        <v>39</v>
      </c>
      <c r="M1" s="25" t="s">
        <v>40</v>
      </c>
      <c r="N1" s="34" t="s">
        <v>41</v>
      </c>
      <c r="P1" s="33" t="s">
        <v>57</v>
      </c>
    </row>
    <row r="2" spans="1:16" ht="15.75" thickBot="1">
      <c r="B2" s="8" t="s">
        <v>53</v>
      </c>
      <c r="C2" s="8" t="s">
        <v>53</v>
      </c>
      <c r="D2" s="8" t="s">
        <v>53</v>
      </c>
      <c r="E2" s="8" t="s">
        <v>53</v>
      </c>
      <c r="F2" s="8" t="s">
        <v>53</v>
      </c>
      <c r="G2" s="8" t="s">
        <v>53</v>
      </c>
      <c r="H2" s="9"/>
    </row>
    <row r="3" spans="1:16">
      <c r="A3" s="10" t="s">
        <v>0</v>
      </c>
      <c r="B3" s="11">
        <v>19</v>
      </c>
      <c r="C3" s="11">
        <v>23</v>
      </c>
      <c r="D3" s="11">
        <v>7</v>
      </c>
      <c r="E3" s="11">
        <v>5</v>
      </c>
      <c r="F3" s="11">
        <v>22</v>
      </c>
      <c r="G3" s="12">
        <v>74</v>
      </c>
      <c r="H3" s="13"/>
      <c r="I3" s="29">
        <f>B3*'Nb licenciés 2016'!C2</f>
        <v>18867</v>
      </c>
      <c r="J3" s="29">
        <f>C3*'Nb licenciés 2016'!E2</f>
        <v>3542</v>
      </c>
      <c r="K3" s="29">
        <f>D3*'Nb licenciés 2020'!H2</f>
        <v>433.02959728000013</v>
      </c>
      <c r="L3" s="29">
        <f>E3*'Nb licenciés 2016'!B2</f>
        <v>2230</v>
      </c>
      <c r="M3" s="29">
        <f>F3*'Nb licenciés 2020'!D2</f>
        <v>1277.6266835200004</v>
      </c>
      <c r="N3" s="29">
        <f>G3*'Nb licenciés 2016'!I3</f>
        <v>296</v>
      </c>
      <c r="P3" s="35">
        <f>SUM(I3:N3)</f>
        <v>26645.656280800002</v>
      </c>
    </row>
    <row r="4" spans="1:16">
      <c r="A4" s="14" t="s">
        <v>1</v>
      </c>
      <c r="B4" s="15">
        <v>26</v>
      </c>
      <c r="C4" s="15">
        <v>20</v>
      </c>
      <c r="D4" s="15">
        <v>16</v>
      </c>
      <c r="E4" s="15">
        <v>20</v>
      </c>
      <c r="F4" s="15">
        <v>19</v>
      </c>
      <c r="G4" s="16">
        <v>199</v>
      </c>
      <c r="H4" s="13"/>
      <c r="I4" s="29">
        <f>B4*'Nb licenciés 2016'!C3</f>
        <v>50206</v>
      </c>
      <c r="J4" s="29">
        <f>C4*'Nb licenciés 2016'!E3</f>
        <v>6480</v>
      </c>
      <c r="K4" s="29">
        <f>D4*'Nb licenciés 2020'!H3</f>
        <v>1292.7764070400003</v>
      </c>
      <c r="L4" s="29">
        <f>E4*'Nb licenciés 2016'!B3</f>
        <v>13620</v>
      </c>
      <c r="M4" s="29">
        <f>F4*'Nb licenciés 2020'!D3</f>
        <v>1175.3660497600004</v>
      </c>
      <c r="N4" s="29">
        <f>G4*'Nb licenciés 2016'!I4</f>
        <v>398</v>
      </c>
      <c r="P4" s="31">
        <f t="shared" ref="P4:P28" si="0">SUM(I4:N4)</f>
        <v>73172.142456800007</v>
      </c>
    </row>
    <row r="5" spans="1:16">
      <c r="A5" s="14" t="s">
        <v>2</v>
      </c>
      <c r="B5" s="15">
        <v>23</v>
      </c>
      <c r="C5" s="15">
        <v>18</v>
      </c>
      <c r="D5" s="15">
        <v>20</v>
      </c>
      <c r="E5" s="15">
        <v>15</v>
      </c>
      <c r="F5" s="15">
        <v>14</v>
      </c>
      <c r="G5" s="16">
        <v>100</v>
      </c>
      <c r="H5" s="13"/>
      <c r="I5" s="29">
        <f>B5*'Nb licenciés 2016'!C4</f>
        <v>14536</v>
      </c>
      <c r="J5" s="29">
        <f>C5*'Nb licenciés 2016'!E4</f>
        <v>2358</v>
      </c>
      <c r="K5" s="29">
        <f>D5*'Nb licenciés 2020'!H4</f>
        <v>403.99262720000013</v>
      </c>
      <c r="L5" s="29">
        <f>E5*'Nb licenciés 2016'!B4</f>
        <v>3750</v>
      </c>
      <c r="M5" s="29">
        <f>F5*'Nb licenciés 2020'!D4</f>
        <v>441.86693600000001</v>
      </c>
      <c r="N5" s="29">
        <f>G5*'Nb licenciés 2016'!I5</f>
        <v>1400</v>
      </c>
      <c r="P5" s="31">
        <f t="shared" si="0"/>
        <v>22889.8595632</v>
      </c>
    </row>
    <row r="6" spans="1:16">
      <c r="A6" s="5" t="s">
        <v>3</v>
      </c>
      <c r="B6" s="28">
        <v>26</v>
      </c>
      <c r="C6" s="28">
        <v>25</v>
      </c>
      <c r="D6" s="28">
        <v>23</v>
      </c>
      <c r="E6" s="28">
        <v>22</v>
      </c>
      <c r="F6" s="28">
        <v>24</v>
      </c>
      <c r="G6" s="28">
        <v>26</v>
      </c>
      <c r="I6" s="29">
        <f>B6*'Nb licenciés 2016'!C5</f>
        <v>30290</v>
      </c>
      <c r="J6" s="29">
        <f>C6*'Nb licenciés 2016'!E5</f>
        <v>8700</v>
      </c>
      <c r="K6" s="29">
        <f>D6*'Nb licenciés 2020'!H5</f>
        <v>783.99819216000014</v>
      </c>
      <c r="L6" s="29">
        <f>E6*'Nb licenciés 2016'!B5</f>
        <v>10538</v>
      </c>
      <c r="M6" s="29">
        <f>F6*'Nb licenciés 2020'!D5</f>
        <v>787.78562304000013</v>
      </c>
      <c r="N6" s="29">
        <f>G6*'Nb licenciés 2016'!I6</f>
        <v>26</v>
      </c>
      <c r="P6" s="31">
        <f t="shared" si="0"/>
        <v>51125.783815199997</v>
      </c>
    </row>
    <row r="7" spans="1:16">
      <c r="A7" s="14" t="s">
        <v>4</v>
      </c>
      <c r="B7" s="15">
        <v>26</v>
      </c>
      <c r="C7" s="15">
        <v>50</v>
      </c>
      <c r="D7" s="15">
        <v>3</v>
      </c>
      <c r="E7" s="15">
        <v>10</v>
      </c>
      <c r="F7" s="15">
        <v>16</v>
      </c>
      <c r="G7" s="16">
        <v>198</v>
      </c>
      <c r="H7" s="13"/>
      <c r="I7" s="29">
        <f>B7*'Nb licenciés 2016'!C6</f>
        <v>56212</v>
      </c>
      <c r="J7" s="29">
        <f>C7*'Nb licenciés 2016'!E6</f>
        <v>1850</v>
      </c>
      <c r="K7" s="29">
        <f>D7*'Nb licenciés 2020'!H6</f>
        <v>284.05731600000001</v>
      </c>
      <c r="L7" s="29">
        <f>E7*'Nb licenciés 2016'!B6</f>
        <v>5530</v>
      </c>
      <c r="M7" s="29">
        <f>F7*'Nb licenciés 2020'!D6</f>
        <v>121.19778816000003</v>
      </c>
      <c r="N7" s="29">
        <f>G7*'Nb licenciés 2016'!I7</f>
        <v>1584</v>
      </c>
      <c r="P7" s="31">
        <f t="shared" si="0"/>
        <v>65581.255104159995</v>
      </c>
    </row>
    <row r="8" spans="1:16">
      <c r="A8" s="14" t="s">
        <v>5</v>
      </c>
      <c r="B8" s="15">
        <v>30</v>
      </c>
      <c r="C8" s="15">
        <v>35</v>
      </c>
      <c r="D8" s="15">
        <v>23</v>
      </c>
      <c r="E8" s="15">
        <v>25</v>
      </c>
      <c r="F8" s="15">
        <v>22</v>
      </c>
      <c r="G8" s="16">
        <v>60</v>
      </c>
      <c r="H8" s="13"/>
      <c r="I8" s="29">
        <f>B8*'Nb licenciés 2016'!C7</f>
        <v>35040</v>
      </c>
      <c r="J8" s="29">
        <f>C8*'Nb licenciés 2016'!E7</f>
        <v>9135</v>
      </c>
      <c r="K8" s="29">
        <f>D8*'Nb licenciés 2020'!H7</f>
        <v>1219.5527433600005</v>
      </c>
      <c r="L8" s="29">
        <f>E8*'Nb licenciés 2016'!B7</f>
        <v>14775</v>
      </c>
      <c r="M8" s="29">
        <f>F8*'Nb licenciés 2020'!D7</f>
        <v>2944.0962707200006</v>
      </c>
      <c r="N8" s="29">
        <f>G8*'Nb licenciés 2016'!I8</f>
        <v>6120</v>
      </c>
      <c r="P8" s="31">
        <f t="shared" si="0"/>
        <v>69233.649014080002</v>
      </c>
    </row>
    <row r="9" spans="1:16">
      <c r="A9" s="14" t="s">
        <v>42</v>
      </c>
      <c r="B9" s="15">
        <v>16</v>
      </c>
      <c r="C9" s="15">
        <v>26</v>
      </c>
      <c r="D9" s="15">
        <v>16</v>
      </c>
      <c r="E9" s="15">
        <v>23</v>
      </c>
      <c r="F9" s="15">
        <v>15</v>
      </c>
      <c r="G9" s="16">
        <v>16</v>
      </c>
      <c r="H9" s="13"/>
      <c r="I9" s="29">
        <f>B9*'Nb licenciés 2016'!C8</f>
        <v>15328</v>
      </c>
      <c r="J9" s="29">
        <f>C9*'Nb licenciés 2016'!E8</f>
        <v>5980</v>
      </c>
      <c r="K9" s="29">
        <f>D9*'Nb licenciés 2020'!H8</f>
        <v>504.99078400000002</v>
      </c>
      <c r="L9" s="29">
        <f>E9*'Nb licenciés 2016'!B8</f>
        <v>6164</v>
      </c>
      <c r="M9" s="29">
        <f>F9*'Nb licenciés 2020'!D8</f>
        <v>719.61186720000012</v>
      </c>
      <c r="N9" s="29">
        <f>G9*'Nb licenciés 2016'!I9</f>
        <v>0</v>
      </c>
      <c r="P9" s="31">
        <f t="shared" si="0"/>
        <v>28696.602651200003</v>
      </c>
    </row>
    <row r="10" spans="1:16">
      <c r="A10" s="5" t="s">
        <v>7</v>
      </c>
      <c r="B10" s="28">
        <v>31</v>
      </c>
      <c r="C10" s="28">
        <v>21</v>
      </c>
      <c r="D10" s="28">
        <v>18</v>
      </c>
      <c r="E10" s="28">
        <v>5</v>
      </c>
      <c r="F10" s="28">
        <v>9</v>
      </c>
      <c r="G10" s="28">
        <v>130</v>
      </c>
      <c r="I10" s="29">
        <f>B10*'Nb licenciés 2016'!C9</f>
        <v>7347</v>
      </c>
      <c r="J10" s="29">
        <f>C10*'Nb licenciés 2016'!E9</f>
        <v>1428</v>
      </c>
      <c r="K10" s="29">
        <f>D10*'Nb licenciés 2020'!H9</f>
        <v>386.31794976000003</v>
      </c>
      <c r="L10" s="29">
        <f>E10*'Nb licenciés 2016'!B9</f>
        <v>845</v>
      </c>
      <c r="M10" s="29">
        <f>F10*'Nb licenciés 2020'!D9</f>
        <v>11.362292640000003</v>
      </c>
      <c r="N10" s="29">
        <f>G10*'Nb licenciés 2016'!I10</f>
        <v>1430</v>
      </c>
      <c r="P10" s="31">
        <f t="shared" si="0"/>
        <v>11447.6802424</v>
      </c>
    </row>
    <row r="11" spans="1:16">
      <c r="A11" s="14" t="s">
        <v>47</v>
      </c>
      <c r="B11" s="15">
        <v>21</v>
      </c>
      <c r="C11" s="15">
        <v>17</v>
      </c>
      <c r="D11" s="15">
        <v>5</v>
      </c>
      <c r="E11" s="15">
        <v>10</v>
      </c>
      <c r="F11" s="15">
        <v>16</v>
      </c>
      <c r="G11" s="16">
        <v>131</v>
      </c>
      <c r="H11" s="13"/>
      <c r="I11" s="29">
        <f>B11*'Nb licenciés 2016'!C10</f>
        <v>33600</v>
      </c>
      <c r="J11" s="29">
        <f>C11*'Nb licenciés 2016'!E10</f>
        <v>3961</v>
      </c>
      <c r="K11" s="29">
        <f>D11*'Nb licenciés 2020'!H10</f>
        <v>252.49539200000009</v>
      </c>
      <c r="L11" s="29">
        <f>E11*'Nb licenciés 2016'!B10</f>
        <v>4030</v>
      </c>
      <c r="M11" s="29">
        <f>F11*'Nb licenciés 2020'!D10</f>
        <v>545.3900467200001</v>
      </c>
      <c r="N11" s="29">
        <f>G11*'Nb licenciés 2016'!I11</f>
        <v>131</v>
      </c>
      <c r="P11" s="31">
        <f t="shared" si="0"/>
        <v>42519.885438719997</v>
      </c>
    </row>
    <row r="12" spans="1:16" ht="15.75" thickBot="1">
      <c r="A12" s="17" t="s">
        <v>45</v>
      </c>
      <c r="B12" s="18">
        <v>25</v>
      </c>
      <c r="C12" s="18">
        <v>22</v>
      </c>
      <c r="D12" s="18">
        <v>15</v>
      </c>
      <c r="E12" s="15">
        <v>17</v>
      </c>
      <c r="F12" s="18">
        <v>21</v>
      </c>
      <c r="G12" s="19">
        <v>81</v>
      </c>
      <c r="H12" s="13"/>
      <c r="I12" s="29">
        <f>B12*'Nb licenciés 2016'!C11</f>
        <v>16925</v>
      </c>
      <c r="J12" s="29">
        <f>C12*'Nb licenciés 2016'!E11</f>
        <v>3630</v>
      </c>
      <c r="K12" s="29">
        <f>D12*'Nb licenciés 2020'!H11</f>
        <v>549.17747760000009</v>
      </c>
      <c r="L12" s="29">
        <f>E12*'Nb licenciés 2016'!B11</f>
        <v>5542</v>
      </c>
      <c r="M12" s="29">
        <f>F12*'Nb licenciés 2020'!D11</f>
        <v>2704.2256483200003</v>
      </c>
      <c r="N12" s="29">
        <f>G12*'Nb licenciés 2016'!I12</f>
        <v>3321</v>
      </c>
      <c r="P12" s="31">
        <f t="shared" si="0"/>
        <v>32671.403125919998</v>
      </c>
    </row>
    <row r="13" spans="1:16">
      <c r="A13" s="21" t="s">
        <v>10</v>
      </c>
      <c r="B13" s="28">
        <v>33</v>
      </c>
      <c r="C13" s="28">
        <v>20</v>
      </c>
      <c r="D13" s="28">
        <v>20</v>
      </c>
      <c r="E13" s="28">
        <v>27.5</v>
      </c>
      <c r="F13" s="28">
        <v>19.5</v>
      </c>
      <c r="G13" s="28">
        <v>89</v>
      </c>
      <c r="I13" s="29">
        <f>B13*'Nb licenciés 2016'!C12</f>
        <v>8943</v>
      </c>
      <c r="J13" s="29">
        <f>C13*'Nb licenciés 2016'!E12</f>
        <v>300</v>
      </c>
      <c r="K13" s="29">
        <f>D13*'Nb licenciés 2020'!H12</f>
        <v>908.98341120000032</v>
      </c>
      <c r="L13" s="29">
        <f>E13*'Nb licenciés 2016'!B12</f>
        <v>4317.5</v>
      </c>
      <c r="M13" s="29">
        <f>F13*'Nb licenciés 2020'!D12</f>
        <v>73.854902160000023</v>
      </c>
      <c r="N13" s="29">
        <f>G13*'Nb licenciés 2016'!I13</f>
        <v>3916</v>
      </c>
      <c r="P13" s="31">
        <f t="shared" si="0"/>
        <v>18459.33831336</v>
      </c>
    </row>
    <row r="14" spans="1:16">
      <c r="A14" s="14" t="s">
        <v>46</v>
      </c>
      <c r="B14" s="15">
        <v>12.5</v>
      </c>
      <c r="C14" s="15">
        <v>18</v>
      </c>
      <c r="D14" s="15">
        <v>5</v>
      </c>
      <c r="E14" s="15">
        <v>5</v>
      </c>
      <c r="F14" s="15">
        <v>11</v>
      </c>
      <c r="G14" s="16">
        <v>102</v>
      </c>
      <c r="H14" s="13"/>
      <c r="I14" s="29">
        <f>B14*'Nb licenciés 2016'!C13</f>
        <v>82962.5</v>
      </c>
      <c r="J14" s="29">
        <f>C14*'Nb licenciés 2016'!E13</f>
        <v>4842</v>
      </c>
      <c r="K14" s="29">
        <f>D14*'Nb licenciés 2020'!H13</f>
        <v>561.80224720000012</v>
      </c>
      <c r="L14" s="29">
        <f>E14*'Nb licenciés 2016'!B13</f>
        <v>10185</v>
      </c>
      <c r="M14" s="29">
        <f>F14*'Nb licenciés 2020'!D13</f>
        <v>1958.1017649600003</v>
      </c>
      <c r="N14" s="29">
        <f>G14*'Nb licenciés 2016'!I14</f>
        <v>0</v>
      </c>
      <c r="P14" s="31">
        <f t="shared" si="0"/>
        <v>100509.40401216</v>
      </c>
    </row>
    <row r="15" spans="1:16">
      <c r="A15" s="14" t="s">
        <v>48</v>
      </c>
      <c r="B15" s="15">
        <v>29</v>
      </c>
      <c r="C15" s="15">
        <v>32</v>
      </c>
      <c r="D15" s="15">
        <v>17</v>
      </c>
      <c r="E15" s="15">
        <v>20</v>
      </c>
      <c r="F15" s="15">
        <v>17</v>
      </c>
      <c r="G15" s="16">
        <v>143</v>
      </c>
      <c r="H15" s="13"/>
      <c r="I15" s="29">
        <f>B15*'Nb licenciés 2016'!C14</f>
        <v>33321</v>
      </c>
      <c r="J15" s="29">
        <f>C15*'Nb licenciés 2016'!E14</f>
        <v>3168</v>
      </c>
      <c r="K15" s="29">
        <f>D15*'Nb licenciés 2020'!H14</f>
        <v>794.09800784000015</v>
      </c>
      <c r="L15" s="29">
        <f>E15*'Nb licenciés 2016'!B14</f>
        <v>7700</v>
      </c>
      <c r="M15" s="29">
        <f>F15*'Nb licenciés 2020'!D14</f>
        <v>643.86324960000013</v>
      </c>
      <c r="N15" s="29">
        <f>G15*'Nb licenciés 2016'!I15</f>
        <v>0</v>
      </c>
      <c r="P15" s="31">
        <f t="shared" si="0"/>
        <v>45626.961257440002</v>
      </c>
    </row>
    <row r="16" spans="1:16">
      <c r="A16" s="5" t="s">
        <v>13</v>
      </c>
      <c r="B16" s="28">
        <v>30</v>
      </c>
      <c r="C16" s="28">
        <v>20</v>
      </c>
      <c r="D16" s="28">
        <v>2</v>
      </c>
      <c r="E16" s="28">
        <v>15</v>
      </c>
      <c r="F16" s="28">
        <v>21</v>
      </c>
      <c r="G16" s="28">
        <v>118</v>
      </c>
      <c r="I16" s="29">
        <f>B16*'Nb licenciés 2016'!C15</f>
        <v>8250</v>
      </c>
      <c r="J16" s="29">
        <f>C16*'Nb licenciés 2016'!E15</f>
        <v>3220</v>
      </c>
      <c r="K16" s="29">
        <f>D16*'Nb licenciés 2020'!H15</f>
        <v>68.173755840000013</v>
      </c>
      <c r="L16" s="29">
        <f>E16*'Nb licenciés 2016'!B15</f>
        <v>4020</v>
      </c>
      <c r="M16" s="29">
        <f>F16*'Nb licenciés 2020'!D15</f>
        <v>1511.1849211200004</v>
      </c>
      <c r="N16" s="29">
        <f>G16*'Nb licenciés 2016'!I16</f>
        <v>2950</v>
      </c>
      <c r="P16" s="31">
        <f t="shared" si="0"/>
        <v>20019.358676960001</v>
      </c>
    </row>
    <row r="17" spans="1:16" ht="15.75" customHeight="1">
      <c r="A17" s="14" t="s">
        <v>14</v>
      </c>
      <c r="B17" s="15">
        <v>23</v>
      </c>
      <c r="C17" s="15">
        <v>47</v>
      </c>
      <c r="D17" s="15">
        <v>37</v>
      </c>
      <c r="E17" s="15">
        <v>25</v>
      </c>
      <c r="F17" s="15">
        <v>24</v>
      </c>
      <c r="G17" s="16">
        <v>23</v>
      </c>
      <c r="H17" s="13"/>
      <c r="I17" s="29">
        <f>B17*'Nb licenciés 2016'!C16</f>
        <v>39330</v>
      </c>
      <c r="J17" s="29">
        <f>C17*'Nb licenciés 2016'!E16</f>
        <v>6721</v>
      </c>
      <c r="K17" s="29">
        <f>D17*'Nb licenciés 2020'!H16</f>
        <v>1961.8891958400006</v>
      </c>
      <c r="L17" s="29">
        <f>E17*'Nb licenciés 2016'!B16</f>
        <v>18275</v>
      </c>
      <c r="M17" s="29">
        <f>F17*'Nb licenciés 2020'!D16</f>
        <v>545.3900467200001</v>
      </c>
      <c r="N17" s="29">
        <f>G17*'Nb licenciés 2016'!I17</f>
        <v>69</v>
      </c>
      <c r="P17" s="31">
        <f t="shared" si="0"/>
        <v>66902.279242559991</v>
      </c>
    </row>
    <row r="18" spans="1:16">
      <c r="A18" s="27" t="s">
        <v>15</v>
      </c>
      <c r="B18" s="15">
        <v>37</v>
      </c>
      <c r="C18" s="15">
        <v>9</v>
      </c>
      <c r="D18" s="15">
        <v>9</v>
      </c>
      <c r="E18" s="15">
        <v>12.5</v>
      </c>
      <c r="F18" s="15">
        <v>8.5</v>
      </c>
      <c r="G18" s="16">
        <v>37</v>
      </c>
      <c r="H18" s="13"/>
      <c r="I18" s="29">
        <f>B18*'Nb licenciés 2016'!C17</f>
        <v>1924</v>
      </c>
      <c r="J18" s="29">
        <f>C18*'Nb licenciés 2016'!E17</f>
        <v>90</v>
      </c>
      <c r="K18" s="29">
        <f>D18*'Nb licenciés 2020'!H17</f>
        <v>238.60814544000007</v>
      </c>
      <c r="L18" s="29">
        <f>E18*'Nb licenciés 2016'!B17</f>
        <v>375</v>
      </c>
      <c r="M18" s="29">
        <f>F18*'Nb licenciés 2020'!D17</f>
        <v>0</v>
      </c>
      <c r="N18" s="29">
        <f>G18*'Nb licenciés 2016'!I18</f>
        <v>74</v>
      </c>
      <c r="P18" s="31">
        <f t="shared" si="0"/>
        <v>2701.60814544</v>
      </c>
    </row>
    <row r="19" spans="1:16">
      <c r="A19" s="14" t="s">
        <v>49</v>
      </c>
      <c r="B19" s="15">
        <v>24</v>
      </c>
      <c r="C19" s="15">
        <v>12</v>
      </c>
      <c r="D19" s="15">
        <v>12</v>
      </c>
      <c r="E19" s="15">
        <v>11</v>
      </c>
      <c r="F19" s="15">
        <v>7</v>
      </c>
      <c r="G19" s="16">
        <v>118</v>
      </c>
      <c r="H19" s="13"/>
      <c r="I19" s="29">
        <f>B19*'Nb licenciés 2016'!C18</f>
        <v>33552</v>
      </c>
      <c r="J19" s="29">
        <f>C19*'Nb licenciés 2016'!E18</f>
        <v>2928</v>
      </c>
      <c r="K19" s="29">
        <f>D19*'Nb licenciés 2020'!H18</f>
        <v>499.94087616000013</v>
      </c>
      <c r="L19" s="29">
        <f>E19*'Nb licenciés 2016'!B18</f>
        <v>4631</v>
      </c>
      <c r="M19" s="29">
        <f>F19*'Nb licenciés 2020'!D18</f>
        <v>618.61371040000006</v>
      </c>
      <c r="N19" s="29">
        <f>G19*'Nb licenciés 2016'!I19</f>
        <v>944</v>
      </c>
      <c r="P19" s="31">
        <f t="shared" si="0"/>
        <v>43173.55458656</v>
      </c>
    </row>
    <row r="20" spans="1:16">
      <c r="A20" s="14" t="s">
        <v>50</v>
      </c>
      <c r="B20" s="15">
        <v>33</v>
      </c>
      <c r="C20" s="15">
        <v>33</v>
      </c>
      <c r="D20" s="15">
        <v>0</v>
      </c>
      <c r="E20" s="15">
        <v>6</v>
      </c>
      <c r="F20" s="15">
        <v>5</v>
      </c>
      <c r="G20" s="16">
        <v>74</v>
      </c>
      <c r="H20" s="13"/>
      <c r="I20" s="29">
        <f>B20*'Nb licenciés 2016'!C19</f>
        <v>53955</v>
      </c>
      <c r="J20" s="29">
        <f>C20*'Nb licenciés 2016'!E19</f>
        <v>13959</v>
      </c>
      <c r="K20" s="29">
        <f>D20*'Nb licenciés 2020'!H19</f>
        <v>0</v>
      </c>
      <c r="L20" s="29">
        <f>E20*'Nb licenciés 2016'!B19</f>
        <v>5694</v>
      </c>
      <c r="M20" s="29">
        <f>F20*'Nb licenciés 2020'!D19</f>
        <v>1249.8521904000004</v>
      </c>
      <c r="N20" s="29">
        <f>G20*'Nb licenciés 2016'!I20</f>
        <v>1702</v>
      </c>
      <c r="P20" s="31">
        <f t="shared" si="0"/>
        <v>76559.852190399994</v>
      </c>
    </row>
    <row r="21" spans="1:16" ht="15.75" customHeight="1">
      <c r="A21" s="14" t="s">
        <v>18</v>
      </c>
      <c r="B21" s="15">
        <v>17</v>
      </c>
      <c r="C21" s="15">
        <v>28</v>
      </c>
      <c r="D21" s="15">
        <v>1</v>
      </c>
      <c r="E21" s="15">
        <v>9</v>
      </c>
      <c r="F21" s="15">
        <v>-1</v>
      </c>
      <c r="G21" s="16">
        <v>126</v>
      </c>
      <c r="H21" s="13"/>
      <c r="I21" s="29">
        <f>B21*'Nb licenciés 2016'!C20</f>
        <v>23732</v>
      </c>
      <c r="J21" s="29">
        <f>C21*'Nb licenciés 2016'!E20</f>
        <v>5712</v>
      </c>
      <c r="K21" s="29">
        <f>D21*'Nb licenciés 2020'!H20</f>
        <v>68.173755840000013</v>
      </c>
      <c r="L21" s="29">
        <f>E21*'Nb licenciés 2016'!B20</f>
        <v>5886</v>
      </c>
      <c r="M21" s="29">
        <f>F21*'Nb licenciés 2020'!D20</f>
        <v>-64.38632496000001</v>
      </c>
      <c r="N21" s="29">
        <f>G21*'Nb licenciés 2016'!I21</f>
        <v>504</v>
      </c>
      <c r="P21" s="31">
        <f t="shared" si="0"/>
        <v>35837.787430879995</v>
      </c>
    </row>
    <row r="22" spans="1:16">
      <c r="A22" s="27" t="s">
        <v>51</v>
      </c>
      <c r="B22" s="15">
        <v>20</v>
      </c>
      <c r="C22" s="15">
        <v>4</v>
      </c>
      <c r="D22" s="15">
        <v>4</v>
      </c>
      <c r="E22" s="15">
        <v>0</v>
      </c>
      <c r="F22" s="15">
        <v>3.5</v>
      </c>
      <c r="G22" s="16">
        <v>37</v>
      </c>
      <c r="H22" s="13"/>
      <c r="I22" s="29">
        <f>B22*'Nb licenciés 2016'!C21</f>
        <v>3380</v>
      </c>
      <c r="J22" s="29">
        <f>C22*'Nb licenciés 2016'!E21</f>
        <v>180</v>
      </c>
      <c r="K22" s="29">
        <f>D22*'Nb licenciés 2020'!H21</f>
        <v>328.24400960000008</v>
      </c>
      <c r="L22" s="29">
        <f>E22*'Nb licenciés 2016'!B21</f>
        <v>0</v>
      </c>
      <c r="M22" s="29">
        <f>F22*'Nb licenciés 2020'!D21</f>
        <v>88.373387200000025</v>
      </c>
      <c r="N22" s="29">
        <f>G22*'Nb licenciés 2016'!I22</f>
        <v>2035</v>
      </c>
      <c r="P22" s="31">
        <f t="shared" si="0"/>
        <v>6011.6173968000003</v>
      </c>
    </row>
    <row r="23" spans="1:16">
      <c r="A23" s="5" t="s">
        <v>20</v>
      </c>
      <c r="B23" s="28">
        <v>16</v>
      </c>
      <c r="C23" s="28">
        <v>4</v>
      </c>
      <c r="D23" s="28">
        <v>4</v>
      </c>
      <c r="E23" s="28">
        <v>6</v>
      </c>
      <c r="F23" s="28">
        <v>3</v>
      </c>
      <c r="G23" s="28">
        <v>16</v>
      </c>
      <c r="I23" s="29">
        <f>B23*'Nb licenciés 2016'!C22</f>
        <v>59984</v>
      </c>
      <c r="J23" s="29">
        <f>C23*'Nb licenciés 2016'!E22</f>
        <v>804</v>
      </c>
      <c r="K23" s="29">
        <f>D23*'Nb licenciés 2020'!H22</f>
        <v>358.54345664000004</v>
      </c>
      <c r="L23" s="29">
        <f>E23*'Nb licenciés 2016'!B22</f>
        <v>5220</v>
      </c>
      <c r="M23" s="29">
        <f>F23*'Nb licenciés 2020'!D22</f>
        <v>208.30869840000008</v>
      </c>
      <c r="N23" s="29">
        <f>G23*'Nb licenciés 2016'!I23</f>
        <v>0</v>
      </c>
      <c r="P23" s="31">
        <f t="shared" si="0"/>
        <v>66574.852155040004</v>
      </c>
    </row>
    <row r="24" spans="1:16">
      <c r="A24" s="14" t="s">
        <v>21</v>
      </c>
      <c r="B24" s="15">
        <v>33</v>
      </c>
      <c r="C24" s="15">
        <v>33</v>
      </c>
      <c r="D24" s="15">
        <v>0</v>
      </c>
      <c r="E24" s="15">
        <v>6</v>
      </c>
      <c r="F24" s="15">
        <v>5</v>
      </c>
      <c r="G24" s="16">
        <v>74</v>
      </c>
      <c r="H24" s="13"/>
      <c r="I24" s="29">
        <f>B24*'Nb licenciés 2016'!C23</f>
        <v>24849</v>
      </c>
      <c r="J24" s="29">
        <f>C24*'Nb licenciés 2016'!E23</f>
        <v>4323</v>
      </c>
      <c r="K24" s="29">
        <f>D24*'Nb licenciés 2020'!H23</f>
        <v>0</v>
      </c>
      <c r="L24" s="29">
        <f>E24*'Nb licenciés 2016'!B23</f>
        <v>2160</v>
      </c>
      <c r="M24" s="29">
        <f>F24*'Nb licenciés 2020'!D23</f>
        <v>132.56008080000004</v>
      </c>
      <c r="N24" s="29">
        <f>G24*'Nb licenciés 2016'!I24</f>
        <v>148</v>
      </c>
      <c r="P24" s="31">
        <f t="shared" si="0"/>
        <v>31612.560080800002</v>
      </c>
    </row>
    <row r="25" spans="1:16">
      <c r="A25" s="14" t="s">
        <v>43</v>
      </c>
      <c r="B25" s="15">
        <v>15</v>
      </c>
      <c r="C25" s="15">
        <v>35</v>
      </c>
      <c r="D25" s="15">
        <v>9</v>
      </c>
      <c r="E25" s="15">
        <v>11</v>
      </c>
      <c r="F25" s="15">
        <v>17</v>
      </c>
      <c r="G25" s="16">
        <v>53</v>
      </c>
      <c r="H25" s="13"/>
      <c r="I25" s="29">
        <f>B25*'Nb licenciés 2016'!C24</f>
        <v>17640</v>
      </c>
      <c r="J25" s="29">
        <f>C25*'Nb licenciés 2016'!E24</f>
        <v>6335</v>
      </c>
      <c r="K25" s="29">
        <f>D25*'Nb licenciés 2020'!H24</f>
        <v>318.14419392000008</v>
      </c>
      <c r="L25" s="29">
        <f>E25*'Nb licenciés 2016'!B24</f>
        <v>4851</v>
      </c>
      <c r="M25" s="29">
        <f>F25*'Nb licenciés 2020'!D24</f>
        <v>987.25698272000022</v>
      </c>
      <c r="N25" s="29">
        <f>G25*'Nb licenciés 2016'!I25</f>
        <v>159</v>
      </c>
      <c r="P25" s="31">
        <f t="shared" si="0"/>
        <v>30290.40117664</v>
      </c>
    </row>
    <row r="26" spans="1:16">
      <c r="A26" s="5" t="s">
        <v>23</v>
      </c>
      <c r="B26" s="28">
        <v>27</v>
      </c>
      <c r="C26" s="28">
        <v>63</v>
      </c>
      <c r="D26" s="28">
        <v>38</v>
      </c>
      <c r="E26" s="28">
        <v>10</v>
      </c>
      <c r="F26" s="28">
        <v>16</v>
      </c>
      <c r="G26" s="28">
        <v>203</v>
      </c>
      <c r="I26" s="29">
        <f>B26*'Nb licenciés 2016'!C25</f>
        <v>52326</v>
      </c>
      <c r="J26" s="29">
        <f>C26*'Nb licenciés 2016'!E25</f>
        <v>9450</v>
      </c>
      <c r="K26" s="29">
        <f>D26*'Nb licenciés 2020'!H25</f>
        <v>3166.2922156800009</v>
      </c>
      <c r="L26" s="29">
        <f>E26*'Nb licenciés 2016'!B25</f>
        <v>7150</v>
      </c>
      <c r="M26" s="29">
        <f>F26*'Nb licenciés 2020'!D25</f>
        <v>343.39373312000004</v>
      </c>
      <c r="N26" s="29">
        <f>G26*'Nb licenciés 2016'!I26</f>
        <v>3654</v>
      </c>
      <c r="P26" s="31">
        <f t="shared" si="0"/>
        <v>76089.685948800005</v>
      </c>
    </row>
    <row r="27" spans="1:16">
      <c r="A27" s="27" t="s">
        <v>24</v>
      </c>
      <c r="B27" s="15">
        <v>36.5</v>
      </c>
      <c r="C27" s="15">
        <v>12</v>
      </c>
      <c r="D27" s="15">
        <v>25</v>
      </c>
      <c r="E27" s="15">
        <v>22</v>
      </c>
      <c r="F27" s="15">
        <v>11.5</v>
      </c>
      <c r="G27" s="16">
        <v>96</v>
      </c>
      <c r="H27" s="13"/>
      <c r="I27" s="29">
        <f>B27*'Nb licenciés 2016'!C26</f>
        <v>13468.5</v>
      </c>
      <c r="J27" s="29">
        <f>C27*'Nb licenciés 2016'!E26</f>
        <v>1716</v>
      </c>
      <c r="K27" s="29">
        <f>D27*'Nb licenciés 2020'!H26</f>
        <v>789.04809999999998</v>
      </c>
      <c r="L27" s="29">
        <f>E27*'Nb licenciés 2016'!B26</f>
        <v>6336</v>
      </c>
      <c r="M27" s="29">
        <f>F27*'Nb licenciés 2020'!D26</f>
        <v>4050.657326160001</v>
      </c>
      <c r="N27" s="29">
        <f>G27*'Nb licenciés 2016'!I27</f>
        <v>5376</v>
      </c>
      <c r="P27" s="31">
        <f t="shared" si="0"/>
        <v>31736.205426160002</v>
      </c>
    </row>
    <row r="28" spans="1:16" ht="15.75" thickBot="1">
      <c r="A28" s="14" t="s">
        <v>44</v>
      </c>
      <c r="B28" s="15">
        <v>17</v>
      </c>
      <c r="C28" s="15">
        <v>17</v>
      </c>
      <c r="D28" s="15">
        <v>7</v>
      </c>
      <c r="E28" s="15">
        <v>10</v>
      </c>
      <c r="F28" s="15">
        <v>16</v>
      </c>
      <c r="G28" s="16">
        <v>54</v>
      </c>
      <c r="H28" s="13"/>
      <c r="I28" s="29">
        <f>B28*'Nb licenciés 2016'!C27</f>
        <v>66912</v>
      </c>
      <c r="J28" s="29">
        <f>C28*'Nb licenciés 2016'!E27</f>
        <v>6205</v>
      </c>
      <c r="K28" s="29">
        <f>D28*'Nb licenciés 2020'!H27</f>
        <v>512.56564576000005</v>
      </c>
      <c r="L28" s="29">
        <f>E28*'Nb licenciés 2016'!B27</f>
        <v>13380</v>
      </c>
      <c r="M28" s="29">
        <f>F28*'Nb licenciés 2020'!D27</f>
        <v>1333.1756697600003</v>
      </c>
      <c r="N28" s="29">
        <f>G28*'Nb licenciés 2016'!I28</f>
        <v>0</v>
      </c>
      <c r="P28" s="32">
        <f t="shared" si="0"/>
        <v>88342.741315520005</v>
      </c>
    </row>
    <row r="30" spans="1:16" ht="15.75" thickBot="1">
      <c r="P30" s="29">
        <f>SUM(P3:P28)</f>
        <v>1164432.1250479999</v>
      </c>
    </row>
    <row r="31" spans="1:16" ht="15.75" thickBot="1">
      <c r="A31" s="22" t="s">
        <v>52</v>
      </c>
      <c r="B31" s="23">
        <v>23.613636363636363</v>
      </c>
      <c r="C31" s="23">
        <v>27.227272727272727</v>
      </c>
      <c r="D31" s="23">
        <v>12.636363636363637</v>
      </c>
      <c r="E31" s="23">
        <v>13</v>
      </c>
      <c r="F31" s="23">
        <v>14.5</v>
      </c>
      <c r="G31" s="24">
        <v>96.318181818181813</v>
      </c>
    </row>
  </sheetData>
  <sortState ref="A4:G36">
    <sortCondition ref="A3"/>
  </sortState>
  <conditionalFormatting sqref="B27:B28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1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1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1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1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1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17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H28 G3:H5 G7:H9 G11:H12 G14:H15 G24:H25 G17:H22">
    <cfRule type="colorScale" priority="1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1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1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1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1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17" sqref="A17:XFD17"/>
    </sheetView>
  </sheetViews>
  <sheetFormatPr baseColWidth="10" defaultRowHeight="15"/>
  <cols>
    <col min="1" max="1" width="19.28515625" style="5" bestFit="1" customWidth="1"/>
    <col min="2" max="2" width="23.140625" style="5" bestFit="1" customWidth="1"/>
    <col min="3" max="3" width="23.28515625" style="5" bestFit="1" customWidth="1"/>
    <col min="4" max="4" width="18" style="5" bestFit="1" customWidth="1"/>
    <col min="5" max="5" width="21.42578125" style="5" bestFit="1" customWidth="1"/>
    <col min="6" max="6" width="32.85546875" style="5" bestFit="1" customWidth="1"/>
    <col min="7" max="7" width="33.140625" style="5" bestFit="1" customWidth="1"/>
    <col min="8" max="8" width="15.5703125" style="5" bestFit="1" customWidth="1"/>
    <col min="9" max="9" width="28.7109375" style="5" bestFit="1" customWidth="1"/>
    <col min="10" max="16384" width="11.42578125" style="5"/>
  </cols>
  <sheetData>
    <row r="1" spans="1:9" ht="15.75" thickBot="1"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ht="15.75" thickBot="1">
      <c r="A2" s="2" t="s">
        <v>0</v>
      </c>
      <c r="B2" s="44">
        <f>'Nb licenciés 2016'!B2*1.06</f>
        <v>472.76000000000005</v>
      </c>
      <c r="C2" s="44">
        <f>'Nb licenciés 2016'!C2*1.06</f>
        <v>1052.5800000000002</v>
      </c>
      <c r="D2" s="44">
        <f>'Nb licenciés 2016'!D2*1.06</f>
        <v>48.760000000000005</v>
      </c>
      <c r="E2" s="44">
        <f>'Nb licenciés 2016'!E2*1.06</f>
        <v>163.24</v>
      </c>
      <c r="F2" s="44">
        <f>'Nb licenciés 2016'!F2*1.06</f>
        <v>1.06</v>
      </c>
      <c r="G2" s="44">
        <f>'Nb licenciés 2016'!G2*1.06</f>
        <v>0</v>
      </c>
      <c r="H2" s="44">
        <f>'Nb licenciés 2016'!H2*1.06</f>
        <v>51.940000000000005</v>
      </c>
      <c r="I2" s="44">
        <f>'Nb licenciés 2016'!I2*1.06</f>
        <v>8.48</v>
      </c>
    </row>
    <row r="3" spans="1:9" ht="15.75" thickBot="1">
      <c r="A3" s="3" t="s">
        <v>1</v>
      </c>
      <c r="B3" s="44">
        <f>'Nb licenciés 2016'!B3*1.06</f>
        <v>721.86</v>
      </c>
      <c r="C3" s="44">
        <f>'Nb licenciés 2016'!C3*1.06</f>
        <v>2046.8600000000001</v>
      </c>
      <c r="D3" s="44">
        <f>'Nb licenciés 2016'!D3*1.06</f>
        <v>51.940000000000005</v>
      </c>
      <c r="E3" s="44">
        <f>'Nb licenciés 2016'!E3*1.06</f>
        <v>343.44</v>
      </c>
      <c r="F3" s="44">
        <f>'Nb licenciés 2016'!F3*1.06</f>
        <v>0</v>
      </c>
      <c r="G3" s="44">
        <f>'Nb licenciés 2016'!G3*1.06</f>
        <v>0</v>
      </c>
      <c r="H3" s="44">
        <f>'Nb licenciés 2016'!H3*1.06</f>
        <v>67.84</v>
      </c>
      <c r="I3" s="44">
        <f>'Nb licenciés 2016'!I3*1.06</f>
        <v>4.24</v>
      </c>
    </row>
    <row r="4" spans="1:9" ht="15.75" thickBot="1">
      <c r="A4" s="2" t="s">
        <v>2</v>
      </c>
      <c r="B4" s="44">
        <f>'Nb licenciés 2016'!B4*1.06</f>
        <v>265</v>
      </c>
      <c r="C4" s="44">
        <f>'Nb licenciés 2016'!C4*1.06</f>
        <v>669.92000000000007</v>
      </c>
      <c r="D4" s="44">
        <f>'Nb licenciés 2016'!D4*1.06</f>
        <v>26.5</v>
      </c>
      <c r="E4" s="44">
        <f>'Nb licenciés 2016'!E4*1.06</f>
        <v>138.86000000000001</v>
      </c>
      <c r="F4" s="44">
        <f>'Nb licenciés 2016'!F4*1.06</f>
        <v>0</v>
      </c>
      <c r="G4" s="44">
        <f>'Nb licenciés 2016'!G4*1.06</f>
        <v>0</v>
      </c>
      <c r="H4" s="44">
        <f>'Nb licenciés 2016'!H4*1.06</f>
        <v>16.96</v>
      </c>
      <c r="I4" s="44">
        <f>'Nb licenciés 2016'!I4*1.06</f>
        <v>2.12</v>
      </c>
    </row>
    <row r="5" spans="1:9" ht="15.75" thickBot="1">
      <c r="A5" s="3" t="s">
        <v>3</v>
      </c>
      <c r="B5" s="44">
        <f>'Nb licenciés 2016'!B5*1.06</f>
        <v>507.74</v>
      </c>
      <c r="C5" s="44">
        <f>'Nb licenciés 2016'!C5*1.06</f>
        <v>1234.9000000000001</v>
      </c>
      <c r="D5" s="44">
        <f>'Nb licenciés 2016'!D5*1.06</f>
        <v>27.560000000000002</v>
      </c>
      <c r="E5" s="44">
        <f>'Nb licenciés 2016'!E5*1.06</f>
        <v>368.88</v>
      </c>
      <c r="F5" s="44">
        <f>'Nb licenciés 2016'!F5*1.06</f>
        <v>0</v>
      </c>
      <c r="G5" s="44">
        <f>'Nb licenciés 2016'!G5*1.06</f>
        <v>0</v>
      </c>
      <c r="H5" s="44">
        <f>'Nb licenciés 2016'!H5*1.06</f>
        <v>28.62</v>
      </c>
      <c r="I5" s="44">
        <f>'Nb licenciés 2016'!I5*1.06</f>
        <v>14.84</v>
      </c>
    </row>
    <row r="6" spans="1:9" ht="15.75" thickBot="1">
      <c r="A6" s="2" t="s">
        <v>4</v>
      </c>
      <c r="B6" s="44">
        <f>'Nb licenciés 2016'!B6*1.06</f>
        <v>586.18000000000006</v>
      </c>
      <c r="C6" s="44">
        <f>'Nb licenciés 2016'!C6*1.06</f>
        <v>2291.7200000000003</v>
      </c>
      <c r="D6" s="44">
        <f>'Nb licenciés 2016'!D6*1.06</f>
        <v>6.36</v>
      </c>
      <c r="E6" s="44">
        <f>'Nb licenciés 2016'!E6*1.06</f>
        <v>39.22</v>
      </c>
      <c r="F6" s="44">
        <f>'Nb licenciés 2016'!F6*1.06</f>
        <v>0</v>
      </c>
      <c r="G6" s="44">
        <f>'Nb licenciés 2016'!G6*1.06</f>
        <v>0</v>
      </c>
      <c r="H6" s="44">
        <f>'Nb licenciés 2016'!H6*1.06</f>
        <v>79.5</v>
      </c>
      <c r="I6" s="44">
        <f>'Nb licenciés 2016'!I6*1.06</f>
        <v>1.06</v>
      </c>
    </row>
    <row r="7" spans="1:9" ht="15.75" thickBot="1">
      <c r="A7" s="3" t="s">
        <v>5</v>
      </c>
      <c r="B7" s="44">
        <f>'Nb licenciés 2016'!B7*1.06</f>
        <v>626.46</v>
      </c>
      <c r="C7" s="44">
        <f>'Nb licenciés 2016'!C7*1.06</f>
        <v>1238.0800000000002</v>
      </c>
      <c r="D7" s="44">
        <f>'Nb licenciés 2016'!D7*1.06</f>
        <v>112.36</v>
      </c>
      <c r="E7" s="44">
        <f>'Nb licenciés 2016'!E7*1.06</f>
        <v>276.66000000000003</v>
      </c>
      <c r="F7" s="44">
        <f>'Nb licenciés 2016'!F7*1.06</f>
        <v>0</v>
      </c>
      <c r="G7" s="44">
        <f>'Nb licenciés 2016'!G7*1.06</f>
        <v>0</v>
      </c>
      <c r="H7" s="44">
        <f>'Nb licenciés 2016'!H7*1.06</f>
        <v>44.52</v>
      </c>
      <c r="I7" s="44">
        <f>'Nb licenciés 2016'!I7*1.06</f>
        <v>8.48</v>
      </c>
    </row>
    <row r="8" spans="1:9" ht="15.75" thickBot="1">
      <c r="A8" s="2" t="s">
        <v>6</v>
      </c>
      <c r="B8" s="44">
        <f>'Nb licenciés 2016'!B8*1.06</f>
        <v>284.08000000000004</v>
      </c>
      <c r="C8" s="44">
        <f>'Nb licenciés 2016'!C8*1.06</f>
        <v>1015.48</v>
      </c>
      <c r="D8" s="44">
        <f>'Nb licenciés 2016'!D8*1.06</f>
        <v>40.28</v>
      </c>
      <c r="E8" s="44">
        <f>'Nb licenciés 2016'!E8*1.06</f>
        <v>243.8</v>
      </c>
      <c r="F8" s="44">
        <f>'Nb licenciés 2016'!F8*1.06</f>
        <v>1.06</v>
      </c>
      <c r="G8" s="44">
        <f>'Nb licenciés 2016'!G8*1.06</f>
        <v>0</v>
      </c>
      <c r="H8" s="44">
        <f>'Nb licenciés 2016'!H8*1.06</f>
        <v>26.5</v>
      </c>
      <c r="I8" s="44">
        <f>'Nb licenciés 2016'!I8*1.06</f>
        <v>108.12</v>
      </c>
    </row>
    <row r="9" spans="1:9" ht="15.75" thickBot="1">
      <c r="A9" s="3" t="s">
        <v>7</v>
      </c>
      <c r="B9" s="44">
        <f>'Nb licenciés 2016'!B9*1.06</f>
        <v>179.14000000000001</v>
      </c>
      <c r="C9" s="44">
        <f>'Nb licenciés 2016'!C9*1.06</f>
        <v>251.22</v>
      </c>
      <c r="D9" s="44">
        <f>'Nb licenciés 2016'!D9*1.06</f>
        <v>1.06</v>
      </c>
      <c r="E9" s="44">
        <f>'Nb licenciés 2016'!E9*1.06</f>
        <v>72.08</v>
      </c>
      <c r="F9" s="44">
        <f>'Nb licenciés 2016'!F9*1.06</f>
        <v>2.12</v>
      </c>
      <c r="G9" s="44">
        <f>'Nb licenciés 2016'!G9*1.06</f>
        <v>0</v>
      </c>
      <c r="H9" s="44">
        <f>'Nb licenciés 2016'!H9*1.06</f>
        <v>18.02</v>
      </c>
      <c r="I9" s="44">
        <f>'Nb licenciés 2016'!I9*1.06</f>
        <v>0</v>
      </c>
    </row>
    <row r="10" spans="1:9" ht="15.75" thickBot="1">
      <c r="A10" s="2" t="s">
        <v>8</v>
      </c>
      <c r="B10" s="44">
        <f>'Nb licenciés 2016'!B10*1.06</f>
        <v>427.18</v>
      </c>
      <c r="C10" s="44">
        <f>'Nb licenciés 2016'!C10*1.06</f>
        <v>1696</v>
      </c>
      <c r="D10" s="44">
        <f>'Nb licenciés 2016'!D10*1.06</f>
        <v>28.62</v>
      </c>
      <c r="E10" s="44">
        <f>'Nb licenciés 2016'!E10*1.06</f>
        <v>246.98000000000002</v>
      </c>
      <c r="F10" s="44">
        <f>'Nb licenciés 2016'!F10*1.06</f>
        <v>0</v>
      </c>
      <c r="G10" s="44">
        <f>'Nb licenciés 2016'!G10*1.06</f>
        <v>0</v>
      </c>
      <c r="H10" s="44">
        <f>'Nb licenciés 2016'!H10*1.06</f>
        <v>42.400000000000006</v>
      </c>
      <c r="I10" s="44">
        <f>'Nb licenciés 2016'!I10*1.06</f>
        <v>11.66</v>
      </c>
    </row>
    <row r="11" spans="1:9" ht="15.75" thickBot="1">
      <c r="A11" s="3" t="s">
        <v>9</v>
      </c>
      <c r="B11" s="44">
        <f>'Nb licenciés 2016'!B11*1.06</f>
        <v>345.56</v>
      </c>
      <c r="C11" s="44">
        <f>'Nb licenciés 2016'!C11*1.06</f>
        <v>717.62</v>
      </c>
      <c r="D11" s="44">
        <f>'Nb licenciés 2016'!D11*1.06</f>
        <v>108.12</v>
      </c>
      <c r="E11" s="44">
        <f>'Nb licenciés 2016'!E11*1.06</f>
        <v>174.9</v>
      </c>
      <c r="F11" s="44">
        <f>'Nb licenciés 2016'!F11*1.06</f>
        <v>0</v>
      </c>
      <c r="G11" s="44">
        <f>'Nb licenciés 2016'!G11*1.06</f>
        <v>0</v>
      </c>
      <c r="H11" s="44">
        <f>'Nb licenciés 2016'!H11*1.06</f>
        <v>30.740000000000002</v>
      </c>
      <c r="I11" s="44">
        <f>'Nb licenciés 2016'!I11*1.06</f>
        <v>1.06</v>
      </c>
    </row>
    <row r="12" spans="1:9" ht="15.75" thickBot="1">
      <c r="A12" s="2" t="s">
        <v>10</v>
      </c>
      <c r="B12" s="44">
        <f>'Nb licenciés 2016'!B12*1.06</f>
        <v>166.42000000000002</v>
      </c>
      <c r="C12" s="44">
        <f>'Nb licenciés 2016'!C12*1.06</f>
        <v>287.26</v>
      </c>
      <c r="D12" s="44">
        <f>'Nb licenciés 2016'!D12*1.06</f>
        <v>3.18</v>
      </c>
      <c r="E12" s="44">
        <f>'Nb licenciés 2016'!E12*1.06</f>
        <v>15.9</v>
      </c>
      <c r="F12" s="44">
        <f>'Nb licenciés 2016'!F12*1.06</f>
        <v>0</v>
      </c>
      <c r="G12" s="44">
        <f>'Nb licenciés 2016'!G12*1.06</f>
        <v>0</v>
      </c>
      <c r="H12" s="44">
        <f>'Nb licenciés 2016'!H12*1.06</f>
        <v>38.160000000000004</v>
      </c>
      <c r="I12" s="44">
        <f>'Nb licenciés 2016'!I12*1.06</f>
        <v>43.46</v>
      </c>
    </row>
    <row r="13" spans="1:9" ht="15.75" thickBot="1">
      <c r="A13" s="3" t="s">
        <v>11</v>
      </c>
      <c r="B13" s="44">
        <f>'Nb licenciés 2016'!B13*1.06</f>
        <v>2159.2200000000003</v>
      </c>
      <c r="C13" s="44">
        <f>'Nb licenciés 2016'!C13*1.06</f>
        <v>7035.22</v>
      </c>
      <c r="D13" s="44">
        <f>'Nb licenciés 2016'!D13*1.06</f>
        <v>149.46</v>
      </c>
      <c r="E13" s="44">
        <f>'Nb licenciés 2016'!E13*1.06</f>
        <v>285.14</v>
      </c>
      <c r="F13" s="44">
        <f>'Nb licenciés 2016'!F13*1.06</f>
        <v>0</v>
      </c>
      <c r="G13" s="44">
        <f>'Nb licenciés 2016'!G13*1.06</f>
        <v>0</v>
      </c>
      <c r="H13" s="44">
        <f>'Nb licenciés 2016'!H13*1.06</f>
        <v>94.34</v>
      </c>
      <c r="I13" s="44">
        <f>'Nb licenciés 2016'!I13*1.06</f>
        <v>46.64</v>
      </c>
    </row>
    <row r="14" spans="1:9" ht="15.75" thickBot="1">
      <c r="A14" s="2" t="s">
        <v>12</v>
      </c>
      <c r="B14" s="44">
        <f>'Nb licenciés 2016'!B14*1.06</f>
        <v>408.1</v>
      </c>
      <c r="C14" s="44">
        <f>'Nb licenciés 2016'!C14*1.06</f>
        <v>1217.94</v>
      </c>
      <c r="D14" s="44">
        <f>'Nb licenciés 2016'!D14*1.06</f>
        <v>31.8</v>
      </c>
      <c r="E14" s="44">
        <f>'Nb licenciés 2016'!E14*1.06</f>
        <v>104.94000000000001</v>
      </c>
      <c r="F14" s="44">
        <f>'Nb licenciés 2016'!F14*1.06</f>
        <v>0</v>
      </c>
      <c r="G14" s="44">
        <f>'Nb licenciés 2016'!G14*1.06</f>
        <v>0</v>
      </c>
      <c r="H14" s="44">
        <f>'Nb licenciés 2016'!H14*1.06</f>
        <v>39.22</v>
      </c>
      <c r="I14" s="44">
        <f>'Nb licenciés 2016'!I14*1.06</f>
        <v>0</v>
      </c>
    </row>
    <row r="15" spans="1:9" ht="15.75" thickBot="1">
      <c r="A15" s="3" t="s">
        <v>13</v>
      </c>
      <c r="B15" s="44">
        <f>'Nb licenciés 2016'!B15*1.06</f>
        <v>284.08000000000004</v>
      </c>
      <c r="C15" s="44">
        <f>'Nb licenciés 2016'!C15*1.06</f>
        <v>291.5</v>
      </c>
      <c r="D15" s="44">
        <f>'Nb licenciés 2016'!D15*1.06</f>
        <v>60.42</v>
      </c>
      <c r="E15" s="44">
        <f>'Nb licenciés 2016'!E15*1.06</f>
        <v>170.66</v>
      </c>
      <c r="F15" s="44">
        <f>'Nb licenciés 2016'!F15*1.06</f>
        <v>0</v>
      </c>
      <c r="G15" s="44">
        <f>'Nb licenciés 2016'!G15*1.06</f>
        <v>0</v>
      </c>
      <c r="H15" s="44">
        <f>'Nb licenciés 2016'!H15*1.06</f>
        <v>28.62</v>
      </c>
      <c r="I15" s="44">
        <f>'Nb licenciés 2016'!I15*1.06</f>
        <v>0</v>
      </c>
    </row>
    <row r="16" spans="1:9" ht="15.75" thickBot="1">
      <c r="A16" s="2" t="s">
        <v>14</v>
      </c>
      <c r="B16" s="44">
        <f>'Nb licenciés 2016'!B16*1.06</f>
        <v>774.86</v>
      </c>
      <c r="C16" s="44">
        <f>'Nb licenciés 2016'!C16*1.06</f>
        <v>1812.6000000000001</v>
      </c>
      <c r="D16" s="44">
        <f>'Nb licenciés 2016'!D16*1.06</f>
        <v>19.080000000000002</v>
      </c>
      <c r="E16" s="44">
        <f>'Nb licenciés 2016'!E16*1.06</f>
        <v>151.58000000000001</v>
      </c>
      <c r="F16" s="44">
        <f>'Nb licenciés 2016'!F16*1.06</f>
        <v>2.12</v>
      </c>
      <c r="G16" s="44">
        <f>'Nb licenciés 2016'!G16*1.06</f>
        <v>0</v>
      </c>
      <c r="H16" s="44">
        <f>'Nb licenciés 2016'!H16*1.06</f>
        <v>44.52</v>
      </c>
      <c r="I16" s="44">
        <f>'Nb licenciés 2016'!I16*1.06</f>
        <v>26.5</v>
      </c>
    </row>
    <row r="17" spans="1:9" ht="15.75" thickBot="1">
      <c r="A17" s="3" t="s">
        <v>15</v>
      </c>
      <c r="B17" s="44">
        <f>'Nb licenciés 2016'!B17*1.06</f>
        <v>31.8</v>
      </c>
      <c r="C17" s="44">
        <f>'Nb licenciés 2016'!C17*1.06</f>
        <v>55.120000000000005</v>
      </c>
      <c r="D17" s="44">
        <f>'Nb licenciés 2016'!D17*1.06</f>
        <v>0</v>
      </c>
      <c r="E17" s="44">
        <f>'Nb licenciés 2016'!E17*1.06</f>
        <v>10.600000000000001</v>
      </c>
      <c r="F17" s="44">
        <f>'Nb licenciés 2016'!F17*1.06</f>
        <v>0</v>
      </c>
      <c r="G17" s="44">
        <f>'Nb licenciés 2016'!G17*1.06</f>
        <v>0</v>
      </c>
      <c r="H17" s="44">
        <f>'Nb licenciés 2016'!H17*1.06</f>
        <v>22.26</v>
      </c>
      <c r="I17" s="44">
        <f>'Nb licenciés 2016'!I17*1.06</f>
        <v>3.18</v>
      </c>
    </row>
    <row r="18" spans="1:9" ht="15.75" thickBot="1">
      <c r="A18" s="2" t="s">
        <v>16</v>
      </c>
      <c r="B18" s="44">
        <f>'Nb licenciés 2016'!B18*1.06</f>
        <v>446.26000000000005</v>
      </c>
      <c r="C18" s="44">
        <f>'Nb licenciés 2016'!C18*1.06</f>
        <v>1481.88</v>
      </c>
      <c r="D18" s="44">
        <f>'Nb licenciés 2016'!D18*1.06</f>
        <v>74.2</v>
      </c>
      <c r="E18" s="44">
        <f>'Nb licenciés 2016'!E18*1.06</f>
        <v>258.64</v>
      </c>
      <c r="F18" s="44">
        <f>'Nb licenciés 2016'!F18*1.06</f>
        <v>1.06</v>
      </c>
      <c r="G18" s="44">
        <f>'Nb licenciés 2016'!G18*1.06</f>
        <v>0</v>
      </c>
      <c r="H18" s="44">
        <f>'Nb licenciés 2016'!H18*1.06</f>
        <v>34.980000000000004</v>
      </c>
      <c r="I18" s="44">
        <f>'Nb licenciés 2016'!I18*1.06</f>
        <v>2.12</v>
      </c>
    </row>
    <row r="19" spans="1:9" ht="15.75" thickBot="1">
      <c r="A19" s="3" t="s">
        <v>17</v>
      </c>
      <c r="B19" s="44">
        <f>'Nb licenciés 2016'!B19*1.06</f>
        <v>1005.94</v>
      </c>
      <c r="C19" s="44">
        <f>'Nb licenciés 2016'!C19*1.06</f>
        <v>1733.1000000000001</v>
      </c>
      <c r="D19" s="44">
        <f>'Nb licenciés 2016'!D19*1.06</f>
        <v>209.88000000000002</v>
      </c>
      <c r="E19" s="44">
        <f>'Nb licenciés 2016'!E19*1.06</f>
        <v>448.38</v>
      </c>
      <c r="F19" s="44">
        <f>'Nb licenciés 2016'!F19*1.06</f>
        <v>0</v>
      </c>
      <c r="G19" s="44">
        <f>'Nb licenciés 2016'!G19*1.06</f>
        <v>0</v>
      </c>
      <c r="H19" s="44">
        <f>'Nb licenciés 2016'!H19*1.06</f>
        <v>79.5</v>
      </c>
      <c r="I19" s="44">
        <f>'Nb licenciés 2016'!I19*1.06</f>
        <v>8.48</v>
      </c>
    </row>
    <row r="20" spans="1:9" ht="15.75" thickBot="1">
      <c r="A20" s="2" t="s">
        <v>18</v>
      </c>
      <c r="B20" s="44">
        <f>'Nb licenciés 2016'!B20*1.06</f>
        <v>693.24</v>
      </c>
      <c r="C20" s="44">
        <f>'Nb licenciés 2016'!C20*1.06</f>
        <v>1479.76</v>
      </c>
      <c r="D20" s="44">
        <f>'Nb licenciés 2016'!D20*1.06</f>
        <v>54.06</v>
      </c>
      <c r="E20" s="44">
        <f>'Nb licenciés 2016'!E20*1.06</f>
        <v>216.24</v>
      </c>
      <c r="F20" s="44">
        <f>'Nb licenciés 2016'!F20*1.06</f>
        <v>0</v>
      </c>
      <c r="G20" s="44">
        <f>'Nb licenciés 2016'!G20*1.06</f>
        <v>0</v>
      </c>
      <c r="H20" s="44">
        <f>'Nb licenciés 2016'!H20*1.06</f>
        <v>57.24</v>
      </c>
      <c r="I20" s="44">
        <f>'Nb licenciés 2016'!I20*1.06</f>
        <v>24.380000000000003</v>
      </c>
    </row>
    <row r="21" spans="1:9" ht="15.75" thickBot="1">
      <c r="A21" s="3" t="s">
        <v>19</v>
      </c>
      <c r="B21" s="44">
        <f>'Nb licenciés 2016'!B21*1.06</f>
        <v>82.68</v>
      </c>
      <c r="C21" s="44">
        <f>'Nb licenciés 2016'!C21*1.06</f>
        <v>179.14000000000001</v>
      </c>
      <c r="D21" s="44">
        <f>'Nb licenciés 2016'!D21*1.06</f>
        <v>21.200000000000003</v>
      </c>
      <c r="E21" s="44">
        <f>'Nb licenciés 2016'!E21*1.06</f>
        <v>47.7</v>
      </c>
      <c r="F21" s="44">
        <f>'Nb licenciés 2016'!F21*1.06</f>
        <v>0</v>
      </c>
      <c r="G21" s="44">
        <f>'Nb licenciés 2016'!G21*1.06</f>
        <v>0</v>
      </c>
      <c r="H21" s="44">
        <f>'Nb licenciés 2016'!H21*1.06</f>
        <v>68.900000000000006</v>
      </c>
      <c r="I21" s="44">
        <f>'Nb licenciés 2016'!I21*1.06</f>
        <v>4.24</v>
      </c>
    </row>
    <row r="22" spans="1:9" ht="15.75" thickBot="1">
      <c r="A22" s="2" t="s">
        <v>20</v>
      </c>
      <c r="B22" s="44">
        <f>'Nb licenciés 2016'!B22*1.06</f>
        <v>922.2</v>
      </c>
      <c r="C22" s="44">
        <f>'Nb licenciés 2016'!C22*1.06</f>
        <v>3973.94</v>
      </c>
      <c r="D22" s="44">
        <f>'Nb licenciés 2016'!D22*1.06</f>
        <v>58.300000000000004</v>
      </c>
      <c r="E22" s="44">
        <f>'Nb licenciés 2016'!E22*1.06</f>
        <v>213.06</v>
      </c>
      <c r="F22" s="44">
        <f>'Nb licenciés 2016'!F22*1.06</f>
        <v>0</v>
      </c>
      <c r="G22" s="44">
        <f>'Nb licenciés 2016'!G22*1.06</f>
        <v>0</v>
      </c>
      <c r="H22" s="44">
        <f>'Nb licenciés 2016'!H22*1.06</f>
        <v>75.260000000000005</v>
      </c>
      <c r="I22" s="44">
        <f>'Nb licenciés 2016'!I22*1.06</f>
        <v>58.300000000000004</v>
      </c>
    </row>
    <row r="23" spans="1:9" ht="15.75" thickBot="1">
      <c r="A23" s="3" t="s">
        <v>21</v>
      </c>
      <c r="B23" s="44">
        <f>'Nb licenciés 2016'!B23*1.06</f>
        <v>381.6</v>
      </c>
      <c r="C23" s="44">
        <f>'Nb licenciés 2016'!C23*1.06</f>
        <v>798.18000000000006</v>
      </c>
      <c r="D23" s="44">
        <f>'Nb licenciés 2016'!D23*1.06</f>
        <v>22.26</v>
      </c>
      <c r="E23" s="44">
        <f>'Nb licenciés 2016'!E23*1.06</f>
        <v>138.86000000000001</v>
      </c>
      <c r="F23" s="44">
        <f>'Nb licenciés 2016'!F23*1.06</f>
        <v>0</v>
      </c>
      <c r="G23" s="44">
        <f>'Nb licenciés 2016'!G23*1.06</f>
        <v>0</v>
      </c>
      <c r="H23" s="44">
        <f>'Nb licenciés 2016'!H23*1.06</f>
        <v>29.68</v>
      </c>
      <c r="I23" s="44">
        <f>'Nb licenciés 2016'!I23*1.06</f>
        <v>0</v>
      </c>
    </row>
    <row r="24" spans="1:9" ht="15.75" thickBot="1">
      <c r="A24" s="2" t="s">
        <v>22</v>
      </c>
      <c r="B24" s="44">
        <f>'Nb licenciés 2016'!B24*1.06</f>
        <v>467.46000000000004</v>
      </c>
      <c r="C24" s="44">
        <f>'Nb licenciés 2016'!C24*1.06</f>
        <v>1246.5600000000002</v>
      </c>
      <c r="D24" s="44">
        <f>'Nb licenciés 2016'!D24*1.06</f>
        <v>48.760000000000005</v>
      </c>
      <c r="E24" s="44">
        <f>'Nb licenciés 2016'!E24*1.06</f>
        <v>191.86</v>
      </c>
      <c r="F24" s="44">
        <f>'Nb licenciés 2016'!F24*1.06</f>
        <v>1.06</v>
      </c>
      <c r="G24" s="44">
        <f>'Nb licenciés 2016'!G24*1.06</f>
        <v>0</v>
      </c>
      <c r="H24" s="44">
        <f>'Nb licenciés 2016'!H24*1.06</f>
        <v>29.68</v>
      </c>
      <c r="I24" s="44">
        <f>'Nb licenciés 2016'!I24*1.06</f>
        <v>2.12</v>
      </c>
    </row>
    <row r="25" spans="1:9" ht="15.75" thickBot="1">
      <c r="A25" s="3" t="s">
        <v>23</v>
      </c>
      <c r="B25" s="44">
        <f>'Nb licenciés 2016'!B25*1.06</f>
        <v>757.90000000000009</v>
      </c>
      <c r="C25" s="44">
        <f>'Nb licenciés 2016'!C25*1.06</f>
        <v>2054.2800000000002</v>
      </c>
      <c r="D25" s="44">
        <f>'Nb licenciés 2016'!D25*1.06</f>
        <v>18.02</v>
      </c>
      <c r="E25" s="44">
        <f>'Nb licenciés 2016'!E25*1.06</f>
        <v>159</v>
      </c>
      <c r="F25" s="44">
        <f>'Nb licenciés 2016'!F25*1.06</f>
        <v>1.06</v>
      </c>
      <c r="G25" s="44">
        <f>'Nb licenciés 2016'!G25*1.06</f>
        <v>0</v>
      </c>
      <c r="H25" s="44">
        <f>'Nb licenciés 2016'!H25*1.06</f>
        <v>69.960000000000008</v>
      </c>
      <c r="I25" s="44">
        <f>'Nb licenciés 2016'!I25*1.06</f>
        <v>3.18</v>
      </c>
    </row>
    <row r="26" spans="1:9" ht="15.75" thickBot="1">
      <c r="A26" s="2" t="s">
        <v>24</v>
      </c>
      <c r="B26" s="44">
        <f>'Nb licenciés 2016'!B26*1.06</f>
        <v>305.28000000000003</v>
      </c>
      <c r="C26" s="44">
        <f>'Nb licenciés 2016'!C26*1.06</f>
        <v>391.14000000000004</v>
      </c>
      <c r="D26" s="44">
        <f>'Nb licenciés 2016'!D26*1.06</f>
        <v>295.74</v>
      </c>
      <c r="E26" s="44">
        <f>'Nb licenciés 2016'!E26*1.06</f>
        <v>151.58000000000001</v>
      </c>
      <c r="F26" s="44">
        <f>'Nb licenciés 2016'!F26*1.06</f>
        <v>1.06</v>
      </c>
      <c r="G26" s="44">
        <f>'Nb licenciés 2016'!G26*1.06</f>
        <v>0</v>
      </c>
      <c r="H26" s="44">
        <f>'Nb licenciés 2016'!H26*1.06</f>
        <v>26.5</v>
      </c>
      <c r="I26" s="44">
        <f>'Nb licenciés 2016'!I26*1.06</f>
        <v>19.080000000000002</v>
      </c>
    </row>
    <row r="27" spans="1:9" ht="15.75" thickBot="1">
      <c r="A27" s="4" t="s">
        <v>25</v>
      </c>
      <c r="B27" s="44">
        <f>'Nb licenciés 2016'!B27*1.06</f>
        <v>1418.28</v>
      </c>
      <c r="C27" s="44">
        <f>'Nb licenciés 2016'!C27*1.06</f>
        <v>4172.16</v>
      </c>
      <c r="D27" s="44">
        <f>'Nb licenciés 2016'!D27*1.06</f>
        <v>69.960000000000008</v>
      </c>
      <c r="E27" s="44">
        <f>'Nb licenciés 2016'!E27*1.06</f>
        <v>386.90000000000003</v>
      </c>
      <c r="F27" s="44">
        <f>'Nb licenciés 2016'!F27*1.06</f>
        <v>5.3000000000000007</v>
      </c>
      <c r="G27" s="44">
        <f>'Nb licenciés 2016'!G27*1.06</f>
        <v>0</v>
      </c>
      <c r="H27" s="44">
        <f>'Nb licenciés 2016'!H27*1.06</f>
        <v>61.480000000000004</v>
      </c>
      <c r="I27" s="44">
        <f>'Nb licenciés 2016'!I27*1.06</f>
        <v>59.36</v>
      </c>
    </row>
    <row r="28" spans="1:9">
      <c r="B28" s="45"/>
      <c r="C28" s="45"/>
      <c r="D28" s="45"/>
      <c r="E28" s="45"/>
      <c r="F28" s="45"/>
      <c r="G28" s="45"/>
      <c r="H28" s="45"/>
      <c r="I28" s="45"/>
    </row>
    <row r="29" spans="1:9">
      <c r="A29" s="5" t="s">
        <v>34</v>
      </c>
      <c r="B29" s="45">
        <f>SUM(B2:B27)</f>
        <v>14721.280000000004</v>
      </c>
      <c r="C29" s="45">
        <f t="shared" ref="C29:I29" si="0">SUM(C2:C27)</f>
        <v>40424.159999999989</v>
      </c>
      <c r="D29" s="45">
        <f t="shared" si="0"/>
        <v>1587.88</v>
      </c>
      <c r="E29" s="45">
        <f t="shared" si="0"/>
        <v>5019.0999999999985</v>
      </c>
      <c r="F29" s="45">
        <f t="shared" si="0"/>
        <v>15.900000000000002</v>
      </c>
      <c r="G29" s="45">
        <f t="shared" si="0"/>
        <v>0</v>
      </c>
      <c r="H29" s="45">
        <f t="shared" si="0"/>
        <v>1207.3399999999999</v>
      </c>
      <c r="I29" s="45">
        <f t="shared" si="0"/>
        <v>461.10000000000008</v>
      </c>
    </row>
    <row r="30" spans="1:9">
      <c r="B30" s="45"/>
      <c r="C30" s="45"/>
      <c r="D30" s="45"/>
      <c r="E30" s="45"/>
      <c r="F30" s="45"/>
      <c r="G30" s="45"/>
      <c r="H30" s="45"/>
      <c r="I30" s="45"/>
    </row>
    <row r="31" spans="1:9">
      <c r="A31" s="5" t="s">
        <v>35</v>
      </c>
      <c r="B31" s="45">
        <f>SUM(B29:I29)</f>
        <v>63436.759999999987</v>
      </c>
      <c r="C31" s="45"/>
      <c r="D31" s="45"/>
      <c r="E31" s="45"/>
      <c r="F31" s="45"/>
      <c r="G31" s="45"/>
      <c r="H31" s="45"/>
      <c r="I31" s="45"/>
    </row>
    <row r="32" spans="1:9">
      <c r="B32" s="45"/>
      <c r="C32" s="45"/>
      <c r="D32" s="45"/>
      <c r="E32" s="45"/>
      <c r="F32" s="45"/>
      <c r="G32" s="45"/>
      <c r="H32" s="45"/>
      <c r="I32" s="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P30" sqref="P30"/>
    </sheetView>
  </sheetViews>
  <sheetFormatPr baseColWidth="10" defaultRowHeight="15"/>
  <cols>
    <col min="1" max="1" width="20.140625" style="5" bestFit="1" customWidth="1"/>
    <col min="2" max="7" width="12.42578125" style="5" customWidth="1"/>
    <col min="8" max="8" width="5.7109375" style="5" customWidth="1"/>
    <col min="9" max="15" width="11.42578125" style="5"/>
    <col min="16" max="16" width="12.85546875" style="5" customWidth="1"/>
    <col min="17" max="16384" width="11.42578125" style="5"/>
  </cols>
  <sheetData>
    <row r="1" spans="1:16" ht="31.5" customHeight="1" thickBot="1">
      <c r="B1" s="25" t="s">
        <v>36</v>
      </c>
      <c r="C1" s="25" t="s">
        <v>37</v>
      </c>
      <c r="D1" s="26" t="s">
        <v>38</v>
      </c>
      <c r="E1" s="25" t="s">
        <v>39</v>
      </c>
      <c r="F1" s="25" t="s">
        <v>40</v>
      </c>
      <c r="G1" s="26" t="s">
        <v>41</v>
      </c>
      <c r="H1" s="7"/>
      <c r="I1" s="25" t="s">
        <v>36</v>
      </c>
      <c r="J1" s="25" t="s">
        <v>37</v>
      </c>
      <c r="K1" s="26" t="s">
        <v>38</v>
      </c>
      <c r="L1" s="25" t="s">
        <v>39</v>
      </c>
      <c r="M1" s="25" t="s">
        <v>40</v>
      </c>
      <c r="N1" s="34" t="s">
        <v>41</v>
      </c>
      <c r="P1" s="33" t="s">
        <v>58</v>
      </c>
    </row>
    <row r="2" spans="1:16" ht="15.75" thickBot="1">
      <c r="B2" s="8" t="s">
        <v>53</v>
      </c>
      <c r="C2" s="8" t="s">
        <v>53</v>
      </c>
      <c r="D2" s="8" t="s">
        <v>53</v>
      </c>
      <c r="E2" s="8" t="s">
        <v>53</v>
      </c>
      <c r="F2" s="8" t="s">
        <v>53</v>
      </c>
      <c r="G2" s="8" t="s">
        <v>53</v>
      </c>
      <c r="H2" s="9"/>
    </row>
    <row r="3" spans="1:16">
      <c r="A3" s="10" t="s">
        <v>0</v>
      </c>
      <c r="B3" s="11">
        <v>19</v>
      </c>
      <c r="C3" s="11">
        <v>23</v>
      </c>
      <c r="D3" s="11">
        <v>7</v>
      </c>
      <c r="E3" s="11">
        <v>5</v>
      </c>
      <c r="F3" s="11">
        <v>22</v>
      </c>
      <c r="G3" s="12">
        <v>74</v>
      </c>
      <c r="H3" s="13"/>
      <c r="I3" s="29">
        <f>B3*'Nb licenciés 2017'!C2</f>
        <v>19999.020000000004</v>
      </c>
      <c r="J3" s="29">
        <f>C3*'Nb licenciés 2017'!E2</f>
        <v>3754.5200000000004</v>
      </c>
      <c r="K3" s="29">
        <f>D3*'Nb licenciés 2017'!H2</f>
        <v>363.58000000000004</v>
      </c>
      <c r="L3" s="29">
        <f>E3*'Nb licenciés 2017'!B2</f>
        <v>2363.8000000000002</v>
      </c>
      <c r="M3" s="29">
        <f>F3*'Nb licenciés 2017'!D2</f>
        <v>1072.72</v>
      </c>
      <c r="N3" s="29">
        <f>G3*'Nb licenciés 2017'!I3</f>
        <v>313.76</v>
      </c>
      <c r="P3" s="35">
        <f>SUM(I3:N3)</f>
        <v>27867.400000000005</v>
      </c>
    </row>
    <row r="4" spans="1:16">
      <c r="A4" s="14" t="s">
        <v>1</v>
      </c>
      <c r="B4" s="15">
        <v>26</v>
      </c>
      <c r="C4" s="15">
        <v>20</v>
      </c>
      <c r="D4" s="15">
        <v>16</v>
      </c>
      <c r="E4" s="15">
        <v>20</v>
      </c>
      <c r="F4" s="15">
        <v>19</v>
      </c>
      <c r="G4" s="16">
        <v>199</v>
      </c>
      <c r="H4" s="13"/>
      <c r="I4" s="29">
        <f>B4*'Nb licenciés 2017'!C3</f>
        <v>53218.36</v>
      </c>
      <c r="J4" s="29">
        <f>C4*'Nb licenciés 2017'!E3</f>
        <v>6868.8</v>
      </c>
      <c r="K4" s="29">
        <f>D4*'Nb licenciés 2017'!H3</f>
        <v>1085.44</v>
      </c>
      <c r="L4" s="29">
        <f>E4*'Nb licenciés 2017'!B3</f>
        <v>14437.2</v>
      </c>
      <c r="M4" s="29">
        <f>F4*'Nb licenciés 2017'!D3</f>
        <v>986.86000000000013</v>
      </c>
      <c r="N4" s="29">
        <f>G4*'Nb licenciés 2017'!I4</f>
        <v>421.88</v>
      </c>
      <c r="P4" s="31">
        <f t="shared" ref="P4:P28" si="0">SUM(I4:N4)</f>
        <v>77018.540000000008</v>
      </c>
    </row>
    <row r="5" spans="1:16">
      <c r="A5" s="14" t="s">
        <v>2</v>
      </c>
      <c r="B5" s="15">
        <v>23</v>
      </c>
      <c r="C5" s="15">
        <v>18</v>
      </c>
      <c r="D5" s="15">
        <v>20</v>
      </c>
      <c r="E5" s="15">
        <v>15</v>
      </c>
      <c r="F5" s="15">
        <v>14</v>
      </c>
      <c r="G5" s="16">
        <v>100</v>
      </c>
      <c r="H5" s="13"/>
      <c r="I5" s="29">
        <f>B5*'Nb licenciés 2017'!C4</f>
        <v>15408.160000000002</v>
      </c>
      <c r="J5" s="29">
        <f>C5*'Nb licenciés 2017'!E4</f>
        <v>2499.4800000000005</v>
      </c>
      <c r="K5" s="29">
        <f>D5*'Nb licenciés 2017'!H4</f>
        <v>339.20000000000005</v>
      </c>
      <c r="L5" s="29">
        <f>E5*'Nb licenciés 2017'!B4</f>
        <v>3975</v>
      </c>
      <c r="M5" s="29">
        <f>F5*'Nb licenciés 2017'!D4</f>
        <v>371</v>
      </c>
      <c r="N5" s="29">
        <f>G5*'Nb licenciés 2017'!I5</f>
        <v>1484</v>
      </c>
      <c r="P5" s="31">
        <f t="shared" si="0"/>
        <v>24076.840000000004</v>
      </c>
    </row>
    <row r="6" spans="1:16">
      <c r="A6" s="5" t="s">
        <v>3</v>
      </c>
      <c r="B6" s="28">
        <v>26</v>
      </c>
      <c r="C6" s="28">
        <v>25</v>
      </c>
      <c r="D6" s="28">
        <v>23</v>
      </c>
      <c r="E6" s="28">
        <v>22</v>
      </c>
      <c r="F6" s="28">
        <v>24</v>
      </c>
      <c r="G6" s="28">
        <v>26</v>
      </c>
      <c r="I6" s="29">
        <f>B6*'Nb licenciés 2017'!C5</f>
        <v>32107.4</v>
      </c>
      <c r="J6" s="29">
        <f>C6*'Nb licenciés 2017'!E5</f>
        <v>9222</v>
      </c>
      <c r="K6" s="29">
        <f>D6*'Nb licenciés 2017'!H5</f>
        <v>658.26</v>
      </c>
      <c r="L6" s="29">
        <f>E6*'Nb licenciés 2017'!B5</f>
        <v>11170.28</v>
      </c>
      <c r="M6" s="29">
        <f>F6*'Nb licenciés 2017'!D5</f>
        <v>661.44</v>
      </c>
      <c r="N6" s="29">
        <f>G6*'Nb licenciés 2017'!I6</f>
        <v>27.560000000000002</v>
      </c>
      <c r="P6" s="31">
        <f t="shared" si="0"/>
        <v>53846.94</v>
      </c>
    </row>
    <row r="7" spans="1:16">
      <c r="A7" s="14" t="s">
        <v>4</v>
      </c>
      <c r="B7" s="15">
        <v>26</v>
      </c>
      <c r="C7" s="15">
        <v>50</v>
      </c>
      <c r="D7" s="15">
        <v>3</v>
      </c>
      <c r="E7" s="15">
        <v>10</v>
      </c>
      <c r="F7" s="15">
        <v>16</v>
      </c>
      <c r="G7" s="16">
        <v>198</v>
      </c>
      <c r="H7" s="13"/>
      <c r="I7" s="29">
        <f>B7*'Nb licenciés 2017'!C6</f>
        <v>59584.720000000008</v>
      </c>
      <c r="J7" s="29">
        <f>C7*'Nb licenciés 2017'!E6</f>
        <v>1961</v>
      </c>
      <c r="K7" s="29">
        <f>D7*'Nb licenciés 2017'!H6</f>
        <v>238.5</v>
      </c>
      <c r="L7" s="29">
        <f>E7*'Nb licenciés 2017'!B6</f>
        <v>5861.8000000000011</v>
      </c>
      <c r="M7" s="29">
        <f>F7*'Nb licenciés 2017'!D6</f>
        <v>101.76</v>
      </c>
      <c r="N7" s="29">
        <f>G7*'Nb licenciés 2017'!I7</f>
        <v>1679.0400000000002</v>
      </c>
      <c r="P7" s="31">
        <f t="shared" si="0"/>
        <v>69426.819999999992</v>
      </c>
    </row>
    <row r="8" spans="1:16">
      <c r="A8" s="14" t="s">
        <v>5</v>
      </c>
      <c r="B8" s="15">
        <v>30</v>
      </c>
      <c r="C8" s="15">
        <v>35</v>
      </c>
      <c r="D8" s="15">
        <v>23</v>
      </c>
      <c r="E8" s="15">
        <v>25</v>
      </c>
      <c r="F8" s="15">
        <v>22</v>
      </c>
      <c r="G8" s="16">
        <v>60</v>
      </c>
      <c r="H8" s="13"/>
      <c r="I8" s="29">
        <f>B8*'Nb licenciés 2017'!C7</f>
        <v>37142.400000000001</v>
      </c>
      <c r="J8" s="29">
        <f>C8*'Nb licenciés 2017'!E7</f>
        <v>9683.1</v>
      </c>
      <c r="K8" s="29">
        <f>D8*'Nb licenciés 2017'!H7</f>
        <v>1023.96</v>
      </c>
      <c r="L8" s="29">
        <f>E8*'Nb licenciés 2017'!B7</f>
        <v>15661.5</v>
      </c>
      <c r="M8" s="29">
        <f>F8*'Nb licenciés 2017'!D7</f>
        <v>2471.92</v>
      </c>
      <c r="N8" s="29">
        <f>G8*'Nb licenciés 2017'!I8</f>
        <v>6487.2000000000007</v>
      </c>
      <c r="P8" s="31">
        <f t="shared" si="0"/>
        <v>72470.080000000002</v>
      </c>
    </row>
    <row r="9" spans="1:16">
      <c r="A9" s="14" t="s">
        <v>42</v>
      </c>
      <c r="B9" s="15">
        <v>16</v>
      </c>
      <c r="C9" s="15">
        <v>26</v>
      </c>
      <c r="D9" s="15">
        <v>16</v>
      </c>
      <c r="E9" s="15">
        <v>23</v>
      </c>
      <c r="F9" s="15">
        <v>15</v>
      </c>
      <c r="G9" s="16">
        <v>16</v>
      </c>
      <c r="H9" s="13"/>
      <c r="I9" s="29">
        <f>B9*'Nb licenciés 2017'!C8</f>
        <v>16247.68</v>
      </c>
      <c r="J9" s="29">
        <f>C9*'Nb licenciés 2017'!E8</f>
        <v>6338.8</v>
      </c>
      <c r="K9" s="29">
        <f>D9*'Nb licenciés 2017'!H8</f>
        <v>424</v>
      </c>
      <c r="L9" s="29">
        <f>E9*'Nb licenciés 2017'!B8</f>
        <v>6533.8400000000011</v>
      </c>
      <c r="M9" s="29">
        <f>F9*'Nb licenciés 2017'!D8</f>
        <v>604.20000000000005</v>
      </c>
      <c r="N9" s="29">
        <f>G9*'Nb licenciés 2017'!I9</f>
        <v>0</v>
      </c>
      <c r="P9" s="31">
        <f t="shared" si="0"/>
        <v>30148.52</v>
      </c>
    </row>
    <row r="10" spans="1:16">
      <c r="A10" s="5" t="s">
        <v>7</v>
      </c>
      <c r="B10" s="28">
        <v>31</v>
      </c>
      <c r="C10" s="28">
        <v>21</v>
      </c>
      <c r="D10" s="28">
        <v>18</v>
      </c>
      <c r="E10" s="28">
        <v>5</v>
      </c>
      <c r="F10" s="28">
        <v>9</v>
      </c>
      <c r="G10" s="28">
        <v>130</v>
      </c>
      <c r="I10" s="29">
        <f>B10*'Nb licenciés 2017'!C9</f>
        <v>7787.82</v>
      </c>
      <c r="J10" s="29">
        <f>C10*'Nb licenciés 2017'!E9</f>
        <v>1513.68</v>
      </c>
      <c r="K10" s="29">
        <f>D10*'Nb licenciés 2017'!H9</f>
        <v>324.36</v>
      </c>
      <c r="L10" s="29">
        <f>E10*'Nb licenciés 2017'!B9</f>
        <v>895.7</v>
      </c>
      <c r="M10" s="29">
        <f>F10*'Nb licenciés 2017'!D9</f>
        <v>9.5400000000000009</v>
      </c>
      <c r="N10" s="29">
        <f>G10*'Nb licenciés 2017'!I10</f>
        <v>1515.8</v>
      </c>
      <c r="P10" s="31">
        <f t="shared" si="0"/>
        <v>12046.900000000001</v>
      </c>
    </row>
    <row r="11" spans="1:16">
      <c r="A11" s="14" t="s">
        <v>47</v>
      </c>
      <c r="B11" s="15">
        <v>21</v>
      </c>
      <c r="C11" s="15">
        <v>17</v>
      </c>
      <c r="D11" s="15">
        <v>5</v>
      </c>
      <c r="E11" s="15">
        <v>10</v>
      </c>
      <c r="F11" s="15">
        <v>16</v>
      </c>
      <c r="G11" s="16">
        <v>131</v>
      </c>
      <c r="H11" s="13"/>
      <c r="I11" s="29">
        <f>B11*'Nb licenciés 2017'!C10</f>
        <v>35616</v>
      </c>
      <c r="J11" s="29">
        <f>C11*'Nb licenciés 2017'!E10</f>
        <v>4198.66</v>
      </c>
      <c r="K11" s="29">
        <f>D11*'Nb licenciés 2017'!H10</f>
        <v>212.00000000000003</v>
      </c>
      <c r="L11" s="29">
        <f>E11*'Nb licenciés 2017'!B10</f>
        <v>4271.8</v>
      </c>
      <c r="M11" s="29">
        <f>F11*'Nb licenciés 2017'!D10</f>
        <v>457.92</v>
      </c>
      <c r="N11" s="29">
        <f>G11*'Nb licenciés 2017'!I11</f>
        <v>138.86000000000001</v>
      </c>
      <c r="P11" s="31">
        <f t="shared" si="0"/>
        <v>44895.240000000005</v>
      </c>
    </row>
    <row r="12" spans="1:16" ht="15.75" thickBot="1">
      <c r="A12" s="17" t="s">
        <v>45</v>
      </c>
      <c r="B12" s="18">
        <v>25</v>
      </c>
      <c r="C12" s="18">
        <v>22</v>
      </c>
      <c r="D12" s="18">
        <v>15</v>
      </c>
      <c r="E12" s="15">
        <v>17</v>
      </c>
      <c r="F12" s="18">
        <v>21</v>
      </c>
      <c r="G12" s="19">
        <v>81</v>
      </c>
      <c r="H12" s="13"/>
      <c r="I12" s="29">
        <f>B12*'Nb licenciés 2017'!C11</f>
        <v>17940.5</v>
      </c>
      <c r="J12" s="29">
        <f>C12*'Nb licenciés 2017'!E11</f>
        <v>3847.8</v>
      </c>
      <c r="K12" s="29">
        <f>D12*'Nb licenciés 2017'!H11</f>
        <v>461.1</v>
      </c>
      <c r="L12" s="29">
        <f>E12*'Nb licenciés 2017'!B11</f>
        <v>5874.52</v>
      </c>
      <c r="M12" s="29">
        <f>F12*'Nb licenciés 2017'!D11</f>
        <v>2270.52</v>
      </c>
      <c r="N12" s="29">
        <f>G12*'Nb licenciés 2017'!I12</f>
        <v>3520.26</v>
      </c>
      <c r="P12" s="31">
        <f t="shared" si="0"/>
        <v>33914.699999999997</v>
      </c>
    </row>
    <row r="13" spans="1:16">
      <c r="A13" s="21" t="s">
        <v>10</v>
      </c>
      <c r="B13" s="28">
        <v>33</v>
      </c>
      <c r="C13" s="28">
        <v>20</v>
      </c>
      <c r="D13" s="28">
        <v>20</v>
      </c>
      <c r="E13" s="28">
        <v>27.5</v>
      </c>
      <c r="F13" s="28">
        <v>19.5</v>
      </c>
      <c r="G13" s="28">
        <v>89</v>
      </c>
      <c r="I13" s="29">
        <f>B13*'Nb licenciés 2017'!C12</f>
        <v>9479.58</v>
      </c>
      <c r="J13" s="29">
        <f>C13*'Nb licenciés 2017'!E12</f>
        <v>318</v>
      </c>
      <c r="K13" s="29">
        <f>D13*'Nb licenciés 2017'!H12</f>
        <v>763.2</v>
      </c>
      <c r="L13" s="29">
        <f>E13*'Nb licenciés 2017'!B12</f>
        <v>4576.55</v>
      </c>
      <c r="M13" s="29">
        <f>F13*'Nb licenciés 2017'!D12</f>
        <v>62.010000000000005</v>
      </c>
      <c r="N13" s="29">
        <f>G13*'Nb licenciés 2017'!I13</f>
        <v>4150.96</v>
      </c>
      <c r="P13" s="31">
        <f t="shared" si="0"/>
        <v>19350.300000000003</v>
      </c>
    </row>
    <row r="14" spans="1:16">
      <c r="A14" s="14" t="s">
        <v>46</v>
      </c>
      <c r="B14" s="15">
        <v>12.5</v>
      </c>
      <c r="C14" s="15">
        <v>18</v>
      </c>
      <c r="D14" s="15">
        <v>5</v>
      </c>
      <c r="E14" s="15">
        <v>5</v>
      </c>
      <c r="F14" s="15">
        <v>11</v>
      </c>
      <c r="G14" s="16">
        <v>102</v>
      </c>
      <c r="H14" s="13"/>
      <c r="I14" s="29">
        <f>B14*'Nb licenciés 2017'!C13</f>
        <v>87940.25</v>
      </c>
      <c r="J14" s="29">
        <f>C14*'Nb licenciés 2017'!E13</f>
        <v>5132.5199999999995</v>
      </c>
      <c r="K14" s="29">
        <f>D14*'Nb licenciés 2017'!H13</f>
        <v>471.70000000000005</v>
      </c>
      <c r="L14" s="29">
        <f>E14*'Nb licenciés 2017'!B13</f>
        <v>10796.100000000002</v>
      </c>
      <c r="M14" s="29">
        <f>F14*'Nb licenciés 2017'!D13</f>
        <v>1644.0600000000002</v>
      </c>
      <c r="N14" s="29">
        <f>G14*'Nb licenciés 2017'!I14</f>
        <v>0</v>
      </c>
      <c r="P14" s="31">
        <f t="shared" si="0"/>
        <v>105984.63</v>
      </c>
    </row>
    <row r="15" spans="1:16">
      <c r="A15" s="14" t="s">
        <v>48</v>
      </c>
      <c r="B15" s="15">
        <v>29</v>
      </c>
      <c r="C15" s="15">
        <v>32</v>
      </c>
      <c r="D15" s="15">
        <v>17</v>
      </c>
      <c r="E15" s="15">
        <v>20</v>
      </c>
      <c r="F15" s="15">
        <v>17</v>
      </c>
      <c r="G15" s="16">
        <v>143</v>
      </c>
      <c r="H15" s="13"/>
      <c r="I15" s="29">
        <f>B15*'Nb licenciés 2017'!C14</f>
        <v>35320.26</v>
      </c>
      <c r="J15" s="29">
        <f>C15*'Nb licenciés 2017'!E14</f>
        <v>3358.0800000000004</v>
      </c>
      <c r="K15" s="29">
        <f>D15*'Nb licenciés 2017'!H14</f>
        <v>666.74</v>
      </c>
      <c r="L15" s="29">
        <f>E15*'Nb licenciés 2017'!B14</f>
        <v>8162</v>
      </c>
      <c r="M15" s="29">
        <f>F15*'Nb licenciés 2017'!D14</f>
        <v>540.6</v>
      </c>
      <c r="N15" s="29">
        <f>G15*'Nb licenciés 2017'!I15</f>
        <v>0</v>
      </c>
      <c r="P15" s="31">
        <f t="shared" si="0"/>
        <v>48047.68</v>
      </c>
    </row>
    <row r="16" spans="1:16">
      <c r="A16" s="5" t="s">
        <v>13</v>
      </c>
      <c r="B16" s="28">
        <v>30</v>
      </c>
      <c r="C16" s="28">
        <v>20</v>
      </c>
      <c r="D16" s="28">
        <v>2</v>
      </c>
      <c r="E16" s="28">
        <v>15</v>
      </c>
      <c r="F16" s="28">
        <v>21</v>
      </c>
      <c r="G16" s="28">
        <v>118</v>
      </c>
      <c r="I16" s="29">
        <f>B16*'Nb licenciés 2017'!C15</f>
        <v>8745</v>
      </c>
      <c r="J16" s="29">
        <f>C16*'Nb licenciés 2017'!E15</f>
        <v>3413.2</v>
      </c>
      <c r="K16" s="29">
        <f>D16*'Nb licenciés 2017'!H15</f>
        <v>57.24</v>
      </c>
      <c r="L16" s="29">
        <f>E16*'Nb licenciés 2017'!B15</f>
        <v>4261.2000000000007</v>
      </c>
      <c r="M16" s="29">
        <f>F16*'Nb licenciés 2017'!D15</f>
        <v>1268.82</v>
      </c>
      <c r="N16" s="29">
        <f>G16*'Nb licenciés 2017'!I16</f>
        <v>3127</v>
      </c>
      <c r="P16" s="31">
        <f t="shared" si="0"/>
        <v>20872.46</v>
      </c>
    </row>
    <row r="17" spans="1:16" ht="15.75" customHeight="1">
      <c r="A17" s="14" t="s">
        <v>14</v>
      </c>
      <c r="B17" s="15">
        <v>23</v>
      </c>
      <c r="C17" s="15">
        <v>47</v>
      </c>
      <c r="D17" s="15">
        <v>37</v>
      </c>
      <c r="E17" s="15">
        <v>25</v>
      </c>
      <c r="F17" s="15">
        <v>24</v>
      </c>
      <c r="G17" s="16">
        <v>23</v>
      </c>
      <c r="H17" s="13"/>
      <c r="I17" s="29">
        <f>B17*'Nb licenciés 2017'!C16</f>
        <v>41689.800000000003</v>
      </c>
      <c r="J17" s="29">
        <f>C17*'Nb licenciés 2017'!E16</f>
        <v>7124.26</v>
      </c>
      <c r="K17" s="29">
        <f>D17*'Nb licenciés 2017'!H16</f>
        <v>1647.24</v>
      </c>
      <c r="L17" s="29">
        <f>E17*'Nb licenciés 2017'!B16</f>
        <v>19371.5</v>
      </c>
      <c r="M17" s="29">
        <f>F17*'Nb licenciés 2017'!D16</f>
        <v>457.92000000000007</v>
      </c>
      <c r="N17" s="29">
        <f>G17*'Nb licenciés 2017'!I17</f>
        <v>73.14</v>
      </c>
      <c r="P17" s="31">
        <f t="shared" si="0"/>
        <v>70363.86</v>
      </c>
    </row>
    <row r="18" spans="1:16">
      <c r="A18" s="27" t="s">
        <v>15</v>
      </c>
      <c r="B18" s="15">
        <v>37</v>
      </c>
      <c r="C18" s="15">
        <v>9</v>
      </c>
      <c r="D18" s="15">
        <v>9</v>
      </c>
      <c r="E18" s="15">
        <v>12.5</v>
      </c>
      <c r="F18" s="15">
        <v>8.5</v>
      </c>
      <c r="G18" s="16">
        <v>37</v>
      </c>
      <c r="H18" s="13"/>
      <c r="I18" s="29">
        <f>B18*'Nb licenciés 2017'!C17</f>
        <v>2039.44</v>
      </c>
      <c r="J18" s="29">
        <f>C18*'Nb licenciés 2017'!E17</f>
        <v>95.4</v>
      </c>
      <c r="K18" s="29">
        <f>D18*'Nb licenciés 2017'!H17</f>
        <v>200.34</v>
      </c>
      <c r="L18" s="29">
        <f>E18*'Nb licenciés 2017'!B17</f>
        <v>397.5</v>
      </c>
      <c r="M18" s="29">
        <f>F18*'Nb licenciés 2017'!D17</f>
        <v>0</v>
      </c>
      <c r="N18" s="29">
        <f>G18*'Nb licenciés 2017'!I18</f>
        <v>78.44</v>
      </c>
      <c r="P18" s="31">
        <f t="shared" si="0"/>
        <v>2811.1200000000003</v>
      </c>
    </row>
    <row r="19" spans="1:16">
      <c r="A19" s="14" t="s">
        <v>49</v>
      </c>
      <c r="B19" s="15">
        <v>24</v>
      </c>
      <c r="C19" s="15">
        <v>12</v>
      </c>
      <c r="D19" s="15">
        <v>12</v>
      </c>
      <c r="E19" s="15">
        <v>11</v>
      </c>
      <c r="F19" s="15">
        <v>7</v>
      </c>
      <c r="G19" s="16">
        <v>118</v>
      </c>
      <c r="H19" s="13"/>
      <c r="I19" s="29">
        <f>B19*'Nb licenciés 2017'!C18</f>
        <v>35565.120000000003</v>
      </c>
      <c r="J19" s="29">
        <f>C19*'Nb licenciés 2017'!E18</f>
        <v>3103.68</v>
      </c>
      <c r="K19" s="29">
        <f>D19*'Nb licenciés 2017'!H18</f>
        <v>419.76000000000005</v>
      </c>
      <c r="L19" s="29">
        <f>E19*'Nb licenciés 2017'!B18</f>
        <v>4908.8600000000006</v>
      </c>
      <c r="M19" s="29">
        <f>F19*'Nb licenciés 2017'!D18</f>
        <v>519.4</v>
      </c>
      <c r="N19" s="29">
        <f>G19*'Nb licenciés 2017'!I19</f>
        <v>1000.6400000000001</v>
      </c>
      <c r="P19" s="31">
        <f t="shared" si="0"/>
        <v>45517.460000000006</v>
      </c>
    </row>
    <row r="20" spans="1:16">
      <c r="A20" s="14" t="s">
        <v>50</v>
      </c>
      <c r="B20" s="15">
        <v>33</v>
      </c>
      <c r="C20" s="15">
        <v>33</v>
      </c>
      <c r="D20" s="15">
        <v>0</v>
      </c>
      <c r="E20" s="15">
        <v>6</v>
      </c>
      <c r="F20" s="15">
        <v>5</v>
      </c>
      <c r="G20" s="16">
        <v>74</v>
      </c>
      <c r="H20" s="13"/>
      <c r="I20" s="29">
        <f>B20*'Nb licenciés 2017'!C19</f>
        <v>57192.3</v>
      </c>
      <c r="J20" s="29">
        <f>C20*'Nb licenciés 2017'!E19</f>
        <v>14796.539999999999</v>
      </c>
      <c r="K20" s="29">
        <f>D20*'Nb licenciés 2017'!H19</f>
        <v>0</v>
      </c>
      <c r="L20" s="29">
        <f>E20*'Nb licenciés 2017'!B19</f>
        <v>6035.64</v>
      </c>
      <c r="M20" s="29">
        <f>F20*'Nb licenciés 2017'!D19</f>
        <v>1049.4000000000001</v>
      </c>
      <c r="N20" s="29">
        <f>G20*'Nb licenciés 2017'!I20</f>
        <v>1804.1200000000001</v>
      </c>
      <c r="P20" s="31">
        <f>SUM(I20:N20)</f>
        <v>80877.999999999985</v>
      </c>
    </row>
    <row r="21" spans="1:16" ht="15.75" customHeight="1">
      <c r="A21" s="14" t="s">
        <v>18</v>
      </c>
      <c r="B21" s="15">
        <v>17</v>
      </c>
      <c r="C21" s="15">
        <v>28</v>
      </c>
      <c r="D21" s="15">
        <v>1</v>
      </c>
      <c r="E21" s="15">
        <v>9</v>
      </c>
      <c r="F21" s="15">
        <v>-1</v>
      </c>
      <c r="G21" s="16">
        <v>126</v>
      </c>
      <c r="H21" s="13"/>
      <c r="I21" s="29">
        <f>B21*'Nb licenciés 2017'!C20</f>
        <v>25155.919999999998</v>
      </c>
      <c r="J21" s="29">
        <f>C21*'Nb licenciés 2017'!E20</f>
        <v>6054.72</v>
      </c>
      <c r="K21" s="29">
        <f>D21*'Nb licenciés 2017'!H20</f>
        <v>57.24</v>
      </c>
      <c r="L21" s="29">
        <f>E21*'Nb licenciés 2017'!B20</f>
        <v>6239.16</v>
      </c>
      <c r="M21" s="29">
        <f>F21*'Nb licenciés 2017'!D20</f>
        <v>-54.06</v>
      </c>
      <c r="N21" s="29">
        <f>G21*'Nb licenciés 2017'!I21</f>
        <v>534.24</v>
      </c>
      <c r="P21" s="31">
        <f t="shared" si="0"/>
        <v>37987.22</v>
      </c>
    </row>
    <row r="22" spans="1:16">
      <c r="A22" s="27" t="s">
        <v>51</v>
      </c>
      <c r="B22" s="15">
        <v>20</v>
      </c>
      <c r="C22" s="15">
        <v>4</v>
      </c>
      <c r="D22" s="15">
        <v>4</v>
      </c>
      <c r="E22" s="15">
        <v>0</v>
      </c>
      <c r="F22" s="15">
        <v>3.5</v>
      </c>
      <c r="G22" s="16">
        <v>37</v>
      </c>
      <c r="H22" s="13"/>
      <c r="I22" s="29">
        <f>B22*'Nb licenciés 2017'!C21</f>
        <v>3582.8</v>
      </c>
      <c r="J22" s="29">
        <f>C22*'Nb licenciés 2017'!E21</f>
        <v>190.8</v>
      </c>
      <c r="K22" s="29">
        <f>D22*'Nb licenciés 2017'!H21</f>
        <v>275.60000000000002</v>
      </c>
      <c r="L22" s="29">
        <f>E22*'Nb licenciés 2017'!B21</f>
        <v>0</v>
      </c>
      <c r="M22" s="29">
        <f>F22*'Nb licenciés 2017'!D21</f>
        <v>74.200000000000017</v>
      </c>
      <c r="N22" s="29">
        <f>G22*'Nb licenciés 2017'!I22</f>
        <v>2157.1000000000004</v>
      </c>
      <c r="P22" s="31">
        <f t="shared" si="0"/>
        <v>6280.5000000000009</v>
      </c>
    </row>
    <row r="23" spans="1:16">
      <c r="A23" s="5" t="s">
        <v>20</v>
      </c>
      <c r="B23" s="28">
        <v>16</v>
      </c>
      <c r="C23" s="28">
        <v>4</v>
      </c>
      <c r="D23" s="28">
        <v>4</v>
      </c>
      <c r="E23" s="28">
        <v>6</v>
      </c>
      <c r="F23" s="28">
        <v>3</v>
      </c>
      <c r="G23" s="28">
        <v>16</v>
      </c>
      <c r="I23" s="29">
        <f>B23*'Nb licenciés 2017'!C22</f>
        <v>63583.040000000001</v>
      </c>
      <c r="J23" s="29">
        <f>C23*'Nb licenciés 2017'!E22</f>
        <v>852.24</v>
      </c>
      <c r="K23" s="29">
        <f>D23*'Nb licenciés 2017'!H22</f>
        <v>301.04000000000002</v>
      </c>
      <c r="L23" s="29">
        <f>E23*'Nb licenciés 2017'!B22</f>
        <v>5533.2000000000007</v>
      </c>
      <c r="M23" s="29">
        <f>F23*'Nb licenciés 2017'!D22</f>
        <v>174.9</v>
      </c>
      <c r="N23" s="29">
        <f>G23*'Nb licenciés 2017'!I23</f>
        <v>0</v>
      </c>
      <c r="P23" s="31">
        <f t="shared" si="0"/>
        <v>70444.42</v>
      </c>
    </row>
    <row r="24" spans="1:16">
      <c r="A24" s="14" t="s">
        <v>21</v>
      </c>
      <c r="B24" s="15">
        <v>33</v>
      </c>
      <c r="C24" s="15">
        <v>33</v>
      </c>
      <c r="D24" s="15">
        <v>0</v>
      </c>
      <c r="E24" s="15">
        <v>6</v>
      </c>
      <c r="F24" s="15">
        <v>5</v>
      </c>
      <c r="G24" s="16">
        <v>74</v>
      </c>
      <c r="H24" s="13"/>
      <c r="I24" s="29">
        <f>B24*'Nb licenciés 2017'!C23</f>
        <v>26339.940000000002</v>
      </c>
      <c r="J24" s="29">
        <f>C24*'Nb licenciés 2017'!E23</f>
        <v>4582.38</v>
      </c>
      <c r="K24" s="29">
        <f>D24*'Nb licenciés 2017'!H23</f>
        <v>0</v>
      </c>
      <c r="L24" s="29">
        <f>E24*'Nb licenciés 2017'!B23</f>
        <v>2289.6000000000004</v>
      </c>
      <c r="M24" s="29">
        <f>F24*'Nb licenciés 2017'!D23</f>
        <v>111.30000000000001</v>
      </c>
      <c r="N24" s="29">
        <f>G24*'Nb licenciés 2017'!I24</f>
        <v>156.88</v>
      </c>
      <c r="P24" s="31">
        <f t="shared" si="0"/>
        <v>33480.100000000006</v>
      </c>
    </row>
    <row r="25" spans="1:16">
      <c r="A25" s="14" t="s">
        <v>43</v>
      </c>
      <c r="B25" s="15">
        <v>15</v>
      </c>
      <c r="C25" s="15">
        <v>35</v>
      </c>
      <c r="D25" s="15">
        <v>9</v>
      </c>
      <c r="E25" s="15">
        <v>11</v>
      </c>
      <c r="F25" s="15">
        <v>17</v>
      </c>
      <c r="G25" s="16">
        <v>53</v>
      </c>
      <c r="H25" s="13"/>
      <c r="I25" s="29">
        <f>B25*'Nb licenciés 2017'!C24</f>
        <v>18698.400000000001</v>
      </c>
      <c r="J25" s="29">
        <f>C25*'Nb licenciés 2017'!E24</f>
        <v>6715.1</v>
      </c>
      <c r="K25" s="29">
        <f>D25*'Nb licenciés 2017'!H24</f>
        <v>267.12</v>
      </c>
      <c r="L25" s="29">
        <f>E25*'Nb licenciés 2017'!B24</f>
        <v>5142.0600000000004</v>
      </c>
      <c r="M25" s="29">
        <f>F25*'Nb licenciés 2017'!D24</f>
        <v>828.92000000000007</v>
      </c>
      <c r="N25" s="29">
        <f>G25*'Nb licenciés 2017'!I25</f>
        <v>168.54000000000002</v>
      </c>
      <c r="P25" s="31">
        <f t="shared" si="0"/>
        <v>31820.14</v>
      </c>
    </row>
    <row r="26" spans="1:16">
      <c r="A26" s="5" t="s">
        <v>23</v>
      </c>
      <c r="B26" s="28">
        <v>27</v>
      </c>
      <c r="C26" s="28">
        <v>63</v>
      </c>
      <c r="D26" s="28">
        <v>38</v>
      </c>
      <c r="E26" s="28">
        <v>10</v>
      </c>
      <c r="F26" s="28">
        <v>16</v>
      </c>
      <c r="G26" s="28">
        <v>203</v>
      </c>
      <c r="I26" s="29">
        <f>B26*'Nb licenciés 2017'!C25</f>
        <v>55465.560000000005</v>
      </c>
      <c r="J26" s="29">
        <f>C26*'Nb licenciés 2017'!E25</f>
        <v>10017</v>
      </c>
      <c r="K26" s="29">
        <f>D26*'Nb licenciés 2017'!H25</f>
        <v>2658.4800000000005</v>
      </c>
      <c r="L26" s="29">
        <f>E26*'Nb licenciés 2017'!B25</f>
        <v>7579.0000000000009</v>
      </c>
      <c r="M26" s="29">
        <f>F26*'Nb licenciés 2017'!D25</f>
        <v>288.32</v>
      </c>
      <c r="N26" s="29">
        <f>G26*'Nb licenciés 2017'!I26</f>
        <v>3873.2400000000002</v>
      </c>
      <c r="P26" s="31">
        <f t="shared" si="0"/>
        <v>79881.60000000002</v>
      </c>
    </row>
    <row r="27" spans="1:16">
      <c r="A27" s="27" t="s">
        <v>24</v>
      </c>
      <c r="B27" s="15">
        <v>36.5</v>
      </c>
      <c r="C27" s="15">
        <v>12</v>
      </c>
      <c r="D27" s="15">
        <v>25</v>
      </c>
      <c r="E27" s="15">
        <v>22</v>
      </c>
      <c r="F27" s="15">
        <v>11.5</v>
      </c>
      <c r="G27" s="16">
        <v>96</v>
      </c>
      <c r="H27" s="13"/>
      <c r="I27" s="29">
        <f>B27*'Nb licenciés 2017'!C26</f>
        <v>14276.610000000002</v>
      </c>
      <c r="J27" s="29">
        <f>C27*'Nb licenciés 2017'!E26</f>
        <v>1818.96</v>
      </c>
      <c r="K27" s="29">
        <f>D27*'Nb licenciés 2017'!H26</f>
        <v>662.5</v>
      </c>
      <c r="L27" s="29">
        <f>E27*'Nb licenciés 2017'!B26</f>
        <v>6716.1600000000008</v>
      </c>
      <c r="M27" s="29">
        <f>F27*'Nb licenciés 2017'!D26</f>
        <v>3401.01</v>
      </c>
      <c r="N27" s="29">
        <f>G27*'Nb licenciés 2017'!I27</f>
        <v>5698.5599999999995</v>
      </c>
      <c r="P27" s="31">
        <f t="shared" si="0"/>
        <v>32573.800000000003</v>
      </c>
    </row>
    <row r="28" spans="1:16" ht="15.75" thickBot="1">
      <c r="A28" s="14" t="s">
        <v>44</v>
      </c>
      <c r="B28" s="15">
        <v>17</v>
      </c>
      <c r="C28" s="15">
        <v>17</v>
      </c>
      <c r="D28" s="15">
        <v>7</v>
      </c>
      <c r="E28" s="15">
        <v>10</v>
      </c>
      <c r="F28" s="15">
        <v>16</v>
      </c>
      <c r="G28" s="16">
        <v>54</v>
      </c>
      <c r="H28" s="13"/>
      <c r="I28" s="29">
        <f>B28*'Nb licenciés 2017'!C27</f>
        <v>70926.720000000001</v>
      </c>
      <c r="J28" s="29">
        <f>C28*'Nb licenciés 2017'!E27</f>
        <v>6577.3</v>
      </c>
      <c r="K28" s="29">
        <f>D28*'Nb licenciés 2017'!H27</f>
        <v>430.36</v>
      </c>
      <c r="L28" s="29">
        <f>E28*'Nb licenciés 2017'!B27</f>
        <v>14182.8</v>
      </c>
      <c r="M28" s="29">
        <f>F28*'Nb licenciés 2017'!D27</f>
        <v>1119.3600000000001</v>
      </c>
      <c r="N28" s="29">
        <f>G28*'Nb licenciés 2017'!I28</f>
        <v>0</v>
      </c>
      <c r="P28" s="32">
        <f t="shared" si="0"/>
        <v>93236.540000000008</v>
      </c>
    </row>
    <row r="30" spans="1:16" ht="15.75" thickBot="1">
      <c r="I30" s="29">
        <f>SUM(I3:I29)</f>
        <v>851052.80000000028</v>
      </c>
      <c r="J30" s="29">
        <f>SUM(J3:J29)</f>
        <v>124038.02000000002</v>
      </c>
      <c r="K30" s="29">
        <f>SUM(K3:K28)</f>
        <v>14008.960000000003</v>
      </c>
      <c r="L30" s="29">
        <f>SUM(L3:L28)</f>
        <v>177236.77000000002</v>
      </c>
      <c r="M30" s="29">
        <f>SUM(M3:M28)</f>
        <v>20494.04</v>
      </c>
      <c r="N30" s="29">
        <f>SUM(N3:N28)</f>
        <v>38411.22</v>
      </c>
      <c r="P30" s="29">
        <f>SUM(P3:P28)</f>
        <v>1225241.8100000003</v>
      </c>
    </row>
    <row r="31" spans="1:16" ht="15.75" thickBot="1">
      <c r="A31" s="22" t="s">
        <v>52</v>
      </c>
      <c r="B31" s="23">
        <v>23.613636363636363</v>
      </c>
      <c r="C31" s="23">
        <v>27.227272727272727</v>
      </c>
      <c r="D31" s="23">
        <v>12.636363636363637</v>
      </c>
      <c r="E31" s="23">
        <v>13</v>
      </c>
      <c r="F31" s="23">
        <v>14.5</v>
      </c>
      <c r="G31" s="24">
        <v>96.318181818181813</v>
      </c>
      <c r="I31" s="56">
        <v>21.05</v>
      </c>
      <c r="J31" s="56">
        <v>24.7</v>
      </c>
      <c r="K31" s="56">
        <v>11.6</v>
      </c>
      <c r="L31" s="56">
        <v>14.34</v>
      </c>
      <c r="M31" s="56">
        <v>12.9</v>
      </c>
      <c r="N31" s="56">
        <v>83.3</v>
      </c>
    </row>
  </sheetData>
  <conditionalFormatting sqref="B27:B28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H28 G3:H5 G7:H9 G11:H12 G14:H15 G24:H25 G17:H22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B18" sqref="B18"/>
    </sheetView>
  </sheetViews>
  <sheetFormatPr baseColWidth="10" defaultRowHeight="15"/>
  <cols>
    <col min="1" max="1" width="19.28515625" style="5" bestFit="1" customWidth="1"/>
    <col min="2" max="2" width="23.140625" style="5" bestFit="1" customWidth="1"/>
    <col min="3" max="3" width="23.28515625" style="5" bestFit="1" customWidth="1"/>
    <col min="4" max="4" width="18" style="5" bestFit="1" customWidth="1"/>
    <col min="5" max="5" width="21.42578125" style="5" bestFit="1" customWidth="1"/>
    <col min="6" max="6" width="32.85546875" style="5" bestFit="1" customWidth="1"/>
    <col min="7" max="7" width="33.140625" style="5" bestFit="1" customWidth="1"/>
    <col min="8" max="8" width="15.5703125" style="5" bestFit="1" customWidth="1"/>
    <col min="9" max="9" width="28.7109375" style="5" bestFit="1" customWidth="1"/>
    <col min="10" max="16384" width="11.42578125" style="5"/>
  </cols>
  <sheetData>
    <row r="1" spans="1:9" ht="15.75" thickBot="1"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ht="15.75" thickBot="1">
      <c r="A2" s="2" t="s">
        <v>0</v>
      </c>
      <c r="B2" s="44">
        <f>'Nb licenciés 2017'!B2*1.06</f>
        <v>501.12560000000008</v>
      </c>
      <c r="C2" s="44">
        <f>'Nb licenciés 2017'!C2*1.06</f>
        <v>1115.7348000000002</v>
      </c>
      <c r="D2" s="44">
        <f>'Nb licenciés 2017'!D2*1.06</f>
        <v>51.685600000000008</v>
      </c>
      <c r="E2" s="44">
        <f>'Nb licenciés 2017'!E2*1.06</f>
        <v>173.03440000000001</v>
      </c>
      <c r="F2" s="44">
        <f>'Nb licenciés 2017'!F2*1.06</f>
        <v>1.1236000000000002</v>
      </c>
      <c r="G2" s="44">
        <f>'Nb licenciés 2017'!G2*1.06</f>
        <v>0</v>
      </c>
      <c r="H2" s="44">
        <f>'Nb licenciés 2017'!H2*1.06</f>
        <v>55.056400000000011</v>
      </c>
      <c r="I2" s="44">
        <f>'Nb licenciés 2017'!I2*1.06</f>
        <v>8.9888000000000012</v>
      </c>
    </row>
    <row r="3" spans="1:9" ht="15.75" thickBot="1">
      <c r="A3" s="3" t="s">
        <v>1</v>
      </c>
      <c r="B3" s="44">
        <f>'Nb licenciés 2017'!B3*1.06</f>
        <v>765.17160000000001</v>
      </c>
      <c r="C3" s="44">
        <f>'Nb licenciés 2017'!C3*1.06</f>
        <v>2169.6716000000001</v>
      </c>
      <c r="D3" s="44">
        <f>'Nb licenciés 2017'!D3*1.06</f>
        <v>55.056400000000011</v>
      </c>
      <c r="E3" s="44">
        <f>'Nb licenciés 2017'!E3*1.06</f>
        <v>364.04640000000001</v>
      </c>
      <c r="F3" s="44">
        <f>'Nb licenciés 2017'!F3*1.06</f>
        <v>0</v>
      </c>
      <c r="G3" s="44">
        <f>'Nb licenciés 2017'!G3*1.06</f>
        <v>0</v>
      </c>
      <c r="H3" s="44">
        <f>'Nb licenciés 2017'!H3*1.06</f>
        <v>71.91040000000001</v>
      </c>
      <c r="I3" s="44">
        <f>'Nb licenciés 2017'!I3*1.06</f>
        <v>4.4944000000000006</v>
      </c>
    </row>
    <row r="4" spans="1:9" ht="15.75" thickBot="1">
      <c r="A4" s="2" t="s">
        <v>2</v>
      </c>
      <c r="B4" s="44">
        <f>'Nb licenciés 2017'!B4*1.06</f>
        <v>280.90000000000003</v>
      </c>
      <c r="C4" s="44">
        <f>'Nb licenciés 2017'!C4*1.06</f>
        <v>710.11520000000007</v>
      </c>
      <c r="D4" s="44">
        <f>'Nb licenciés 2017'!D4*1.06</f>
        <v>28.09</v>
      </c>
      <c r="E4" s="44">
        <f>'Nb licenciés 2017'!E4*1.06</f>
        <v>147.19160000000002</v>
      </c>
      <c r="F4" s="44">
        <f>'Nb licenciés 2017'!F4*1.06</f>
        <v>0</v>
      </c>
      <c r="G4" s="44">
        <f>'Nb licenciés 2017'!G4*1.06</f>
        <v>0</v>
      </c>
      <c r="H4" s="44">
        <f>'Nb licenciés 2017'!H4*1.06</f>
        <v>17.977600000000002</v>
      </c>
      <c r="I4" s="44">
        <f>'Nb licenciés 2017'!I4*1.06</f>
        <v>2.2472000000000003</v>
      </c>
    </row>
    <row r="5" spans="1:9" ht="15.75" thickBot="1">
      <c r="A5" s="3" t="s">
        <v>3</v>
      </c>
      <c r="B5" s="44">
        <f>'Nb licenciés 2017'!B5*1.06</f>
        <v>538.20440000000008</v>
      </c>
      <c r="C5" s="44">
        <f>'Nb licenciés 2017'!C5*1.06</f>
        <v>1308.9940000000001</v>
      </c>
      <c r="D5" s="44">
        <f>'Nb licenciés 2017'!D5*1.06</f>
        <v>29.213600000000003</v>
      </c>
      <c r="E5" s="44">
        <f>'Nb licenciés 2017'!E5*1.06</f>
        <v>391.01280000000003</v>
      </c>
      <c r="F5" s="44">
        <f>'Nb licenciés 2017'!F5*1.06</f>
        <v>0</v>
      </c>
      <c r="G5" s="44">
        <f>'Nb licenciés 2017'!G5*1.06</f>
        <v>0</v>
      </c>
      <c r="H5" s="44">
        <f>'Nb licenciés 2017'!H5*1.06</f>
        <v>30.337200000000003</v>
      </c>
      <c r="I5" s="44">
        <f>'Nb licenciés 2017'!I5*1.06</f>
        <v>15.730400000000001</v>
      </c>
    </row>
    <row r="6" spans="1:9" ht="15.75" thickBot="1">
      <c r="A6" s="2" t="s">
        <v>4</v>
      </c>
      <c r="B6" s="44">
        <f>'Nb licenciés 2017'!B6*1.06</f>
        <v>621.35080000000005</v>
      </c>
      <c r="C6" s="44">
        <f>'Nb licenciés 2017'!C6*1.06</f>
        <v>2429.2232000000004</v>
      </c>
      <c r="D6" s="44">
        <f>'Nb licenciés 2017'!D6*1.06</f>
        <v>6.7416000000000009</v>
      </c>
      <c r="E6" s="44">
        <f>'Nb licenciés 2017'!E6*1.06</f>
        <v>41.5732</v>
      </c>
      <c r="F6" s="44">
        <f>'Nb licenciés 2017'!F6*1.06</f>
        <v>0</v>
      </c>
      <c r="G6" s="44">
        <f>'Nb licenciés 2017'!G6*1.06</f>
        <v>0</v>
      </c>
      <c r="H6" s="44">
        <f>'Nb licenciés 2017'!H6*1.06</f>
        <v>84.27000000000001</v>
      </c>
      <c r="I6" s="44">
        <f>'Nb licenciés 2017'!I6*1.06</f>
        <v>1.1236000000000002</v>
      </c>
    </row>
    <row r="7" spans="1:9" ht="15.75" thickBot="1">
      <c r="A7" s="3" t="s">
        <v>5</v>
      </c>
      <c r="B7" s="44">
        <f>'Nb licenciés 2017'!B7*1.06</f>
        <v>664.0476000000001</v>
      </c>
      <c r="C7" s="44">
        <f>'Nb licenciés 2017'!C7*1.06</f>
        <v>1312.3648000000003</v>
      </c>
      <c r="D7" s="44">
        <f>'Nb licenciés 2017'!D7*1.06</f>
        <v>119.1016</v>
      </c>
      <c r="E7" s="44">
        <f>'Nb licenciés 2017'!E7*1.06</f>
        <v>293.25960000000003</v>
      </c>
      <c r="F7" s="44">
        <f>'Nb licenciés 2017'!F7*1.06</f>
        <v>0</v>
      </c>
      <c r="G7" s="44">
        <f>'Nb licenciés 2017'!G7*1.06</f>
        <v>0</v>
      </c>
      <c r="H7" s="44">
        <f>'Nb licenciés 2017'!H7*1.06</f>
        <v>47.191200000000009</v>
      </c>
      <c r="I7" s="44">
        <f>'Nb licenciés 2017'!I7*1.06</f>
        <v>8.9888000000000012</v>
      </c>
    </row>
    <row r="8" spans="1:9" ht="15.75" thickBot="1">
      <c r="A8" s="2" t="s">
        <v>6</v>
      </c>
      <c r="B8" s="44">
        <f>'Nb licenciés 2017'!B8*1.06</f>
        <v>301.12480000000005</v>
      </c>
      <c r="C8" s="44">
        <f>'Nb licenciés 2017'!C8*1.06</f>
        <v>1076.4088000000002</v>
      </c>
      <c r="D8" s="44">
        <f>'Nb licenciés 2017'!D8*1.06</f>
        <v>42.696800000000003</v>
      </c>
      <c r="E8" s="44">
        <f>'Nb licenciés 2017'!E8*1.06</f>
        <v>258.428</v>
      </c>
      <c r="F8" s="44">
        <f>'Nb licenciés 2017'!F8*1.06</f>
        <v>1.1236000000000002</v>
      </c>
      <c r="G8" s="44">
        <f>'Nb licenciés 2017'!G8*1.06</f>
        <v>0</v>
      </c>
      <c r="H8" s="44">
        <f>'Nb licenciés 2017'!H8*1.06</f>
        <v>28.09</v>
      </c>
      <c r="I8" s="44">
        <f>'Nb licenciés 2017'!I8*1.06</f>
        <v>114.60720000000001</v>
      </c>
    </row>
    <row r="9" spans="1:9" ht="15.75" thickBot="1">
      <c r="A9" s="3" t="s">
        <v>7</v>
      </c>
      <c r="B9" s="44">
        <f>'Nb licenciés 2017'!B9*1.06</f>
        <v>189.88840000000002</v>
      </c>
      <c r="C9" s="44">
        <f>'Nb licenciés 2017'!C9*1.06</f>
        <v>266.29320000000001</v>
      </c>
      <c r="D9" s="44">
        <f>'Nb licenciés 2017'!D9*1.06</f>
        <v>1.1236000000000002</v>
      </c>
      <c r="E9" s="44">
        <f>'Nb licenciés 2017'!E9*1.06</f>
        <v>76.404800000000009</v>
      </c>
      <c r="F9" s="44">
        <f>'Nb licenciés 2017'!F9*1.06</f>
        <v>2.2472000000000003</v>
      </c>
      <c r="G9" s="44">
        <f>'Nb licenciés 2017'!G9*1.06</f>
        <v>0</v>
      </c>
      <c r="H9" s="44">
        <f>'Nb licenciés 2017'!H9*1.06</f>
        <v>19.101200000000002</v>
      </c>
      <c r="I9" s="44">
        <f>'Nb licenciés 2017'!I9*1.06</f>
        <v>0</v>
      </c>
    </row>
    <row r="10" spans="1:9" ht="15.75" thickBot="1">
      <c r="A10" s="2" t="s">
        <v>8</v>
      </c>
      <c r="B10" s="44">
        <f>'Nb licenciés 2017'!B10*1.06</f>
        <v>452.81080000000003</v>
      </c>
      <c r="C10" s="44">
        <f>'Nb licenciés 2017'!C10*1.06</f>
        <v>1797.76</v>
      </c>
      <c r="D10" s="44">
        <f>'Nb licenciés 2017'!D10*1.06</f>
        <v>30.337200000000003</v>
      </c>
      <c r="E10" s="44">
        <f>'Nb licenciés 2017'!E10*1.06</f>
        <v>261.79880000000003</v>
      </c>
      <c r="F10" s="44">
        <f>'Nb licenciés 2017'!F10*1.06</f>
        <v>0</v>
      </c>
      <c r="G10" s="44">
        <f>'Nb licenciés 2017'!G10*1.06</f>
        <v>0</v>
      </c>
      <c r="H10" s="44">
        <f>'Nb licenciés 2017'!H10*1.06</f>
        <v>44.94400000000001</v>
      </c>
      <c r="I10" s="44">
        <f>'Nb licenciés 2017'!I10*1.06</f>
        <v>12.3596</v>
      </c>
    </row>
    <row r="11" spans="1:9" ht="15.75" thickBot="1">
      <c r="A11" s="3" t="s">
        <v>9</v>
      </c>
      <c r="B11" s="44">
        <f>'Nb licenciés 2017'!B11*1.06</f>
        <v>366.29360000000003</v>
      </c>
      <c r="C11" s="44">
        <f>'Nb licenciés 2017'!C11*1.06</f>
        <v>760.67720000000008</v>
      </c>
      <c r="D11" s="44">
        <f>'Nb licenciés 2017'!D11*1.06</f>
        <v>114.60720000000001</v>
      </c>
      <c r="E11" s="44">
        <f>'Nb licenciés 2017'!E11*1.06</f>
        <v>185.39400000000001</v>
      </c>
      <c r="F11" s="44">
        <f>'Nb licenciés 2017'!F11*1.06</f>
        <v>0</v>
      </c>
      <c r="G11" s="44">
        <f>'Nb licenciés 2017'!G11*1.06</f>
        <v>0</v>
      </c>
      <c r="H11" s="44">
        <f>'Nb licenciés 2017'!H11*1.06</f>
        <v>32.584400000000002</v>
      </c>
      <c r="I11" s="44">
        <f>'Nb licenciés 2017'!I11*1.06</f>
        <v>1.1236000000000002</v>
      </c>
    </row>
    <row r="12" spans="1:9" ht="15.75" thickBot="1">
      <c r="A12" s="2" t="s">
        <v>10</v>
      </c>
      <c r="B12" s="44">
        <f>'Nb licenciés 2017'!B12*1.06</f>
        <v>176.40520000000004</v>
      </c>
      <c r="C12" s="44">
        <f>'Nb licenciés 2017'!C12*1.06</f>
        <v>304.49560000000002</v>
      </c>
      <c r="D12" s="44">
        <f>'Nb licenciés 2017'!D12*1.06</f>
        <v>3.3708000000000005</v>
      </c>
      <c r="E12" s="44">
        <f>'Nb licenciés 2017'!E12*1.06</f>
        <v>16.854000000000003</v>
      </c>
      <c r="F12" s="44">
        <f>'Nb licenciés 2017'!F12*1.06</f>
        <v>0</v>
      </c>
      <c r="G12" s="44">
        <f>'Nb licenciés 2017'!G12*1.06</f>
        <v>0</v>
      </c>
      <c r="H12" s="44">
        <f>'Nb licenciés 2017'!H12*1.06</f>
        <v>40.449600000000004</v>
      </c>
      <c r="I12" s="44">
        <f>'Nb licenciés 2017'!I12*1.06</f>
        <v>46.067600000000006</v>
      </c>
    </row>
    <row r="13" spans="1:9" ht="15.75" thickBot="1">
      <c r="A13" s="3" t="s">
        <v>11</v>
      </c>
      <c r="B13" s="44">
        <f>'Nb licenciés 2017'!B13*1.06</f>
        <v>2288.7732000000005</v>
      </c>
      <c r="C13" s="44">
        <f>'Nb licenciés 2017'!C13*1.06</f>
        <v>7457.3332000000009</v>
      </c>
      <c r="D13" s="44">
        <f>'Nb licenciés 2017'!D13*1.06</f>
        <v>158.42760000000001</v>
      </c>
      <c r="E13" s="44">
        <f>'Nb licenciés 2017'!E13*1.06</f>
        <v>302.2484</v>
      </c>
      <c r="F13" s="44">
        <f>'Nb licenciés 2017'!F13*1.06</f>
        <v>0</v>
      </c>
      <c r="G13" s="44">
        <f>'Nb licenciés 2017'!G13*1.06</f>
        <v>0</v>
      </c>
      <c r="H13" s="44">
        <f>'Nb licenciés 2017'!H13*1.06</f>
        <v>100.00040000000001</v>
      </c>
      <c r="I13" s="44">
        <f>'Nb licenciés 2017'!I13*1.06</f>
        <v>49.438400000000001</v>
      </c>
    </row>
    <row r="14" spans="1:9" ht="15.75" thickBot="1">
      <c r="A14" s="2" t="s">
        <v>12</v>
      </c>
      <c r="B14" s="44">
        <f>'Nb licenciés 2017'!B14*1.06</f>
        <v>432.58600000000007</v>
      </c>
      <c r="C14" s="44">
        <f>'Nb licenciés 2017'!C14*1.06</f>
        <v>1291.0164000000002</v>
      </c>
      <c r="D14" s="44">
        <f>'Nb licenciés 2017'!D14*1.06</f>
        <v>33.708000000000006</v>
      </c>
      <c r="E14" s="44">
        <f>'Nb licenciés 2017'!E14*1.06</f>
        <v>111.23640000000002</v>
      </c>
      <c r="F14" s="44">
        <f>'Nb licenciés 2017'!F14*1.06</f>
        <v>0</v>
      </c>
      <c r="G14" s="44">
        <f>'Nb licenciés 2017'!G14*1.06</f>
        <v>0</v>
      </c>
      <c r="H14" s="44">
        <f>'Nb licenciés 2017'!H14*1.06</f>
        <v>41.5732</v>
      </c>
      <c r="I14" s="44">
        <f>'Nb licenciés 2017'!I14*1.06</f>
        <v>0</v>
      </c>
    </row>
    <row r="15" spans="1:9" ht="15.75" thickBot="1">
      <c r="A15" s="3" t="s">
        <v>13</v>
      </c>
      <c r="B15" s="44">
        <f>'Nb licenciés 2017'!B15*1.06</f>
        <v>301.12480000000005</v>
      </c>
      <c r="C15" s="44">
        <f>'Nb licenciés 2017'!C15*1.06</f>
        <v>308.99</v>
      </c>
      <c r="D15" s="44">
        <f>'Nb licenciés 2017'!D15*1.06</f>
        <v>64.045200000000008</v>
      </c>
      <c r="E15" s="44">
        <f>'Nb licenciés 2017'!E15*1.06</f>
        <v>180.89959999999999</v>
      </c>
      <c r="F15" s="44">
        <f>'Nb licenciés 2017'!F15*1.06</f>
        <v>0</v>
      </c>
      <c r="G15" s="44">
        <f>'Nb licenciés 2017'!G15*1.06</f>
        <v>0</v>
      </c>
      <c r="H15" s="44">
        <f>'Nb licenciés 2017'!H15*1.06</f>
        <v>30.337200000000003</v>
      </c>
      <c r="I15" s="44">
        <f>'Nb licenciés 2017'!I15*1.06</f>
        <v>0</v>
      </c>
    </row>
    <row r="16" spans="1:9" ht="15.75" thickBot="1">
      <c r="A16" s="2" t="s">
        <v>14</v>
      </c>
      <c r="B16" s="44">
        <f>'Nb licenciés 2017'!B16*1.06</f>
        <v>821.35160000000008</v>
      </c>
      <c r="C16" s="44">
        <f>'Nb licenciés 2017'!C16*1.06</f>
        <v>1921.3560000000002</v>
      </c>
      <c r="D16" s="44">
        <f>'Nb licenciés 2017'!D16*1.06</f>
        <v>20.224800000000002</v>
      </c>
      <c r="E16" s="44">
        <f>'Nb licenciés 2017'!E16*1.06</f>
        <v>160.67480000000003</v>
      </c>
      <c r="F16" s="44">
        <f>'Nb licenciés 2017'!F16*1.06</f>
        <v>2.2472000000000003</v>
      </c>
      <c r="G16" s="44">
        <f>'Nb licenciés 2017'!G16*1.06</f>
        <v>0</v>
      </c>
      <c r="H16" s="44">
        <f>'Nb licenciés 2017'!H16*1.06</f>
        <v>47.191200000000009</v>
      </c>
      <c r="I16" s="44">
        <f>'Nb licenciés 2017'!I16*1.06</f>
        <v>28.09</v>
      </c>
    </row>
    <row r="17" spans="1:9" ht="15.75" thickBot="1">
      <c r="A17" s="3" t="s">
        <v>15</v>
      </c>
      <c r="B17" s="44">
        <f>'Nb licenciés 2017'!B17*1.06</f>
        <v>33.708000000000006</v>
      </c>
      <c r="C17" s="44">
        <f>'Nb licenciés 2017'!C17*1.06</f>
        <v>58.427200000000006</v>
      </c>
      <c r="D17" s="44">
        <f>'Nb licenciés 2017'!D17*1.06</f>
        <v>0</v>
      </c>
      <c r="E17" s="44">
        <f>'Nb licenciés 2017'!E17*1.06</f>
        <v>11.236000000000002</v>
      </c>
      <c r="F17" s="44">
        <f>'Nb licenciés 2017'!F17*1.06</f>
        <v>0</v>
      </c>
      <c r="G17" s="44">
        <f>'Nb licenciés 2017'!G17*1.06</f>
        <v>0</v>
      </c>
      <c r="H17" s="44">
        <f>'Nb licenciés 2017'!H17*1.06</f>
        <v>23.595600000000005</v>
      </c>
      <c r="I17" s="44">
        <f>'Nb licenciés 2017'!I17*1.06</f>
        <v>3.3708000000000005</v>
      </c>
    </row>
    <row r="18" spans="1:9" ht="15.75" thickBot="1">
      <c r="A18" s="2" t="s">
        <v>16</v>
      </c>
      <c r="B18" s="44">
        <f>'Nb licenciés 2017'!B18*1.06</f>
        <v>473.0356000000001</v>
      </c>
      <c r="C18" s="44">
        <f>'Nb licenciés 2017'!C18*1.06</f>
        <v>1570.7928000000002</v>
      </c>
      <c r="D18" s="44">
        <f>'Nb licenciés 2017'!D18*1.06</f>
        <v>78.652000000000001</v>
      </c>
      <c r="E18" s="44">
        <f>'Nb licenciés 2017'!E18*1.06</f>
        <v>274.15839999999997</v>
      </c>
      <c r="F18" s="44">
        <f>'Nb licenciés 2017'!F18*1.06</f>
        <v>1.1236000000000002</v>
      </c>
      <c r="G18" s="44">
        <f>'Nb licenciés 2017'!G18*1.06</f>
        <v>0</v>
      </c>
      <c r="H18" s="44">
        <f>'Nb licenciés 2017'!H18*1.06</f>
        <v>37.078800000000008</v>
      </c>
      <c r="I18" s="44">
        <f>'Nb licenciés 2017'!I18*1.06</f>
        <v>2.2472000000000003</v>
      </c>
    </row>
    <row r="19" spans="1:9" ht="15.75" thickBot="1">
      <c r="A19" s="3" t="s">
        <v>17</v>
      </c>
      <c r="B19" s="44">
        <f>'Nb licenciés 2017'!B19*1.06</f>
        <v>1066.2964000000002</v>
      </c>
      <c r="C19" s="44">
        <f>'Nb licenciés 2017'!C19*1.06</f>
        <v>1837.0860000000002</v>
      </c>
      <c r="D19" s="44">
        <f>'Nb licenciés 2017'!D19*1.06</f>
        <v>222.47280000000003</v>
      </c>
      <c r="E19" s="44">
        <f>'Nb licenciés 2017'!E19*1.06</f>
        <v>475.28280000000001</v>
      </c>
      <c r="F19" s="44">
        <f>'Nb licenciés 2017'!F19*1.06</f>
        <v>0</v>
      </c>
      <c r="G19" s="44">
        <f>'Nb licenciés 2017'!G19*1.06</f>
        <v>0</v>
      </c>
      <c r="H19" s="44">
        <f>'Nb licenciés 2017'!H19*1.06</f>
        <v>84.27000000000001</v>
      </c>
      <c r="I19" s="44">
        <f>'Nb licenciés 2017'!I19*1.06</f>
        <v>8.9888000000000012</v>
      </c>
    </row>
    <row r="20" spans="1:9" ht="15.75" thickBot="1">
      <c r="A20" s="2" t="s">
        <v>18</v>
      </c>
      <c r="B20" s="44">
        <f>'Nb licenciés 2017'!B20*1.06</f>
        <v>734.83440000000007</v>
      </c>
      <c r="C20" s="44">
        <f>'Nb licenciés 2017'!C20*1.06</f>
        <v>1568.5456000000001</v>
      </c>
      <c r="D20" s="44">
        <f>'Nb licenciés 2017'!D20*1.06</f>
        <v>57.303600000000003</v>
      </c>
      <c r="E20" s="44">
        <f>'Nb licenciés 2017'!E20*1.06</f>
        <v>229.21440000000001</v>
      </c>
      <c r="F20" s="44">
        <f>'Nb licenciés 2017'!F20*1.06</f>
        <v>0</v>
      </c>
      <c r="G20" s="44">
        <f>'Nb licenciés 2017'!G20*1.06</f>
        <v>0</v>
      </c>
      <c r="H20" s="44">
        <f>'Nb licenciés 2017'!H20*1.06</f>
        <v>60.674400000000006</v>
      </c>
      <c r="I20" s="44">
        <f>'Nb licenciés 2017'!I20*1.06</f>
        <v>25.842800000000004</v>
      </c>
    </row>
    <row r="21" spans="1:9" ht="15.75" thickBot="1">
      <c r="A21" s="3" t="s">
        <v>19</v>
      </c>
      <c r="B21" s="44">
        <f>'Nb licenciés 2017'!B21*1.06</f>
        <v>87.640800000000013</v>
      </c>
      <c r="C21" s="44">
        <f>'Nb licenciés 2017'!C21*1.06</f>
        <v>189.88840000000002</v>
      </c>
      <c r="D21" s="44">
        <f>'Nb licenciés 2017'!D21*1.06</f>
        <v>22.472000000000005</v>
      </c>
      <c r="E21" s="44">
        <f>'Nb licenciés 2017'!E21*1.06</f>
        <v>50.562000000000005</v>
      </c>
      <c r="F21" s="44">
        <f>'Nb licenciés 2017'!F21*1.06</f>
        <v>0</v>
      </c>
      <c r="G21" s="44">
        <f>'Nb licenciés 2017'!G21*1.06</f>
        <v>0</v>
      </c>
      <c r="H21" s="44">
        <f>'Nb licenciés 2017'!H21*1.06</f>
        <v>73.034000000000006</v>
      </c>
      <c r="I21" s="44">
        <f>'Nb licenciés 2017'!I21*1.06</f>
        <v>4.4944000000000006</v>
      </c>
    </row>
    <row r="22" spans="1:9" ht="15.75" thickBot="1">
      <c r="A22" s="2" t="s">
        <v>20</v>
      </c>
      <c r="B22" s="44">
        <f>'Nb licenciés 2017'!B22*1.06</f>
        <v>977.53200000000015</v>
      </c>
      <c r="C22" s="44">
        <f>'Nb licenciés 2017'!C22*1.06</f>
        <v>4212.3764000000001</v>
      </c>
      <c r="D22" s="44">
        <f>'Nb licenciés 2017'!D22*1.06</f>
        <v>61.798000000000009</v>
      </c>
      <c r="E22" s="44">
        <f>'Nb licenciés 2017'!E22*1.06</f>
        <v>225.84360000000001</v>
      </c>
      <c r="F22" s="44">
        <f>'Nb licenciés 2017'!F22*1.06</f>
        <v>0</v>
      </c>
      <c r="G22" s="44">
        <f>'Nb licenciés 2017'!G22*1.06</f>
        <v>0</v>
      </c>
      <c r="H22" s="44">
        <f>'Nb licenciés 2017'!H22*1.06</f>
        <v>79.775600000000011</v>
      </c>
      <c r="I22" s="44">
        <f>'Nb licenciés 2017'!I22*1.06</f>
        <v>61.798000000000009</v>
      </c>
    </row>
    <row r="23" spans="1:9" ht="15.75" thickBot="1">
      <c r="A23" s="3" t="s">
        <v>21</v>
      </c>
      <c r="B23" s="44">
        <f>'Nb licenciés 2017'!B23*1.06</f>
        <v>404.49600000000004</v>
      </c>
      <c r="C23" s="44">
        <f>'Nb licenciés 2017'!C23*1.06</f>
        <v>846.07080000000008</v>
      </c>
      <c r="D23" s="44">
        <f>'Nb licenciés 2017'!D23*1.06</f>
        <v>23.595600000000005</v>
      </c>
      <c r="E23" s="44">
        <f>'Nb licenciés 2017'!E23*1.06</f>
        <v>147.19160000000002</v>
      </c>
      <c r="F23" s="44">
        <f>'Nb licenciés 2017'!F23*1.06</f>
        <v>0</v>
      </c>
      <c r="G23" s="44">
        <f>'Nb licenciés 2017'!G23*1.06</f>
        <v>0</v>
      </c>
      <c r="H23" s="44">
        <f>'Nb licenciés 2017'!H23*1.06</f>
        <v>31.460800000000003</v>
      </c>
      <c r="I23" s="44">
        <f>'Nb licenciés 2017'!I23*1.06</f>
        <v>0</v>
      </c>
    </row>
    <row r="24" spans="1:9" ht="15.75" thickBot="1">
      <c r="A24" s="2" t="s">
        <v>22</v>
      </c>
      <c r="B24" s="44">
        <f>'Nb licenciés 2017'!B24*1.06</f>
        <v>495.50760000000008</v>
      </c>
      <c r="C24" s="44">
        <f>'Nb licenciés 2017'!C24*1.06</f>
        <v>1321.3536000000001</v>
      </c>
      <c r="D24" s="44">
        <f>'Nb licenciés 2017'!D24*1.06</f>
        <v>51.685600000000008</v>
      </c>
      <c r="E24" s="44">
        <f>'Nb licenciés 2017'!E24*1.06</f>
        <v>203.37160000000003</v>
      </c>
      <c r="F24" s="44">
        <f>'Nb licenciés 2017'!F24*1.06</f>
        <v>1.1236000000000002</v>
      </c>
      <c r="G24" s="44">
        <f>'Nb licenciés 2017'!G24*1.06</f>
        <v>0</v>
      </c>
      <c r="H24" s="44">
        <f>'Nb licenciés 2017'!H24*1.06</f>
        <v>31.460800000000003</v>
      </c>
      <c r="I24" s="44">
        <f>'Nb licenciés 2017'!I24*1.06</f>
        <v>2.2472000000000003</v>
      </c>
    </row>
    <row r="25" spans="1:9" ht="15.75" thickBot="1">
      <c r="A25" s="3" t="s">
        <v>23</v>
      </c>
      <c r="B25" s="44">
        <f>'Nb licenciés 2017'!B25*1.06</f>
        <v>803.37400000000014</v>
      </c>
      <c r="C25" s="44">
        <f>'Nb licenciés 2017'!C25*1.06</f>
        <v>2177.5368000000003</v>
      </c>
      <c r="D25" s="44">
        <f>'Nb licenciés 2017'!D25*1.06</f>
        <v>19.101200000000002</v>
      </c>
      <c r="E25" s="44">
        <f>'Nb licenciés 2017'!E25*1.06</f>
        <v>168.54000000000002</v>
      </c>
      <c r="F25" s="44">
        <f>'Nb licenciés 2017'!F25*1.06</f>
        <v>1.1236000000000002</v>
      </c>
      <c r="G25" s="44">
        <f>'Nb licenciés 2017'!G25*1.06</f>
        <v>0</v>
      </c>
      <c r="H25" s="44">
        <f>'Nb licenciés 2017'!H25*1.06</f>
        <v>74.157600000000016</v>
      </c>
      <c r="I25" s="44">
        <f>'Nb licenciés 2017'!I25*1.06</f>
        <v>3.3708000000000005</v>
      </c>
    </row>
    <row r="26" spans="1:9" ht="15.75" thickBot="1">
      <c r="A26" s="2" t="s">
        <v>24</v>
      </c>
      <c r="B26" s="44">
        <f>'Nb licenciés 2017'!B26*1.06</f>
        <v>323.59680000000003</v>
      </c>
      <c r="C26" s="44">
        <f>'Nb licenciés 2017'!C26*1.06</f>
        <v>414.60840000000007</v>
      </c>
      <c r="D26" s="44">
        <f>'Nb licenciés 2017'!D26*1.06</f>
        <v>313.48440000000005</v>
      </c>
      <c r="E26" s="44">
        <f>'Nb licenciés 2017'!E26*1.06</f>
        <v>160.67480000000003</v>
      </c>
      <c r="F26" s="44">
        <f>'Nb licenciés 2017'!F26*1.06</f>
        <v>1.1236000000000002</v>
      </c>
      <c r="G26" s="44">
        <f>'Nb licenciés 2017'!G26*1.06</f>
        <v>0</v>
      </c>
      <c r="H26" s="44">
        <f>'Nb licenciés 2017'!H26*1.06</f>
        <v>28.09</v>
      </c>
      <c r="I26" s="44">
        <f>'Nb licenciés 2017'!I26*1.06</f>
        <v>20.224800000000002</v>
      </c>
    </row>
    <row r="27" spans="1:9" ht="15.75" thickBot="1">
      <c r="A27" s="4" t="s">
        <v>25</v>
      </c>
      <c r="B27" s="44">
        <f>'Nb licenciés 2017'!B27*1.06</f>
        <v>1503.3768</v>
      </c>
      <c r="C27" s="44">
        <f>'Nb licenciés 2017'!C27*1.06</f>
        <v>4422.4895999999999</v>
      </c>
      <c r="D27" s="44">
        <f>'Nb licenciés 2017'!D27*1.06</f>
        <v>74.157600000000016</v>
      </c>
      <c r="E27" s="44">
        <f>'Nb licenciés 2017'!E27*1.06</f>
        <v>410.11400000000003</v>
      </c>
      <c r="F27" s="44">
        <f>'Nb licenciés 2017'!F27*1.06</f>
        <v>5.6180000000000012</v>
      </c>
      <c r="G27" s="44">
        <f>'Nb licenciés 2017'!G27*1.06</f>
        <v>0</v>
      </c>
      <c r="H27" s="44">
        <f>'Nb licenciés 2017'!H27*1.06</f>
        <v>65.168800000000005</v>
      </c>
      <c r="I27" s="44">
        <f>'Nb licenciés 2017'!I27*1.06</f>
        <v>62.921600000000005</v>
      </c>
    </row>
    <row r="28" spans="1:9">
      <c r="B28" s="45"/>
      <c r="C28" s="45"/>
      <c r="D28" s="45"/>
      <c r="E28" s="45"/>
      <c r="F28" s="45"/>
      <c r="G28" s="45"/>
      <c r="H28" s="45"/>
      <c r="I28" s="45"/>
    </row>
    <row r="29" spans="1:9">
      <c r="A29" s="5" t="s">
        <v>34</v>
      </c>
      <c r="B29" s="45">
        <f>SUM(B2:B27)</f>
        <v>15604.5568</v>
      </c>
      <c r="C29" s="45">
        <f t="shared" ref="C29:I29" si="0">SUM(C2:C27)</f>
        <v>42849.609600000003</v>
      </c>
      <c r="D29" s="45">
        <f t="shared" si="0"/>
        <v>1683.1528000000003</v>
      </c>
      <c r="E29" s="45">
        <f t="shared" si="0"/>
        <v>5320.246000000001</v>
      </c>
      <c r="F29" s="45">
        <f t="shared" si="0"/>
        <v>16.854000000000003</v>
      </c>
      <c r="G29" s="45">
        <f t="shared" si="0"/>
        <v>0</v>
      </c>
      <c r="H29" s="45">
        <f t="shared" si="0"/>
        <v>1279.7804000000001</v>
      </c>
      <c r="I29" s="45">
        <f t="shared" si="0"/>
        <v>488.76600000000008</v>
      </c>
    </row>
    <row r="30" spans="1:9">
      <c r="B30" s="45"/>
      <c r="C30" s="45"/>
      <c r="D30" s="45"/>
      <c r="E30" s="45"/>
      <c r="F30" s="45"/>
      <c r="G30" s="45"/>
      <c r="H30" s="45"/>
      <c r="I30" s="45"/>
    </row>
    <row r="31" spans="1:9">
      <c r="A31" s="5" t="s">
        <v>35</v>
      </c>
      <c r="B31" s="45">
        <f>SUM(B29:I29)</f>
        <v>67242.96560000001</v>
      </c>
      <c r="C31" s="45"/>
      <c r="D31" s="45"/>
      <c r="E31" s="45"/>
      <c r="F31" s="45"/>
      <c r="G31" s="45"/>
      <c r="H31" s="45"/>
      <c r="I31" s="4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P30" sqref="P30"/>
    </sheetView>
  </sheetViews>
  <sheetFormatPr baseColWidth="10" defaultRowHeight="15"/>
  <cols>
    <col min="1" max="1" width="20.140625" style="5" bestFit="1" customWidth="1"/>
    <col min="2" max="7" width="12.42578125" style="5" customWidth="1"/>
    <col min="8" max="8" width="5.7109375" style="5" customWidth="1"/>
    <col min="9" max="13" width="11.42578125" style="5"/>
    <col min="14" max="14" width="12.7109375" style="5" customWidth="1"/>
    <col min="15" max="15" width="11.42578125" style="5"/>
    <col min="16" max="16" width="12.85546875" style="5" customWidth="1"/>
    <col min="17" max="17" width="3.42578125" style="5" customWidth="1"/>
    <col min="18" max="16384" width="11.42578125" style="5"/>
  </cols>
  <sheetData>
    <row r="1" spans="1:16" ht="31.5" customHeight="1" thickBot="1">
      <c r="B1" s="25" t="s">
        <v>36</v>
      </c>
      <c r="C1" s="25" t="s">
        <v>37</v>
      </c>
      <c r="D1" s="26" t="s">
        <v>38</v>
      </c>
      <c r="E1" s="25" t="s">
        <v>39</v>
      </c>
      <c r="F1" s="25" t="s">
        <v>40</v>
      </c>
      <c r="G1" s="26" t="s">
        <v>41</v>
      </c>
      <c r="H1" s="7"/>
      <c r="I1" s="25" t="s">
        <v>36</v>
      </c>
      <c r="J1" s="25" t="s">
        <v>37</v>
      </c>
      <c r="K1" s="26" t="s">
        <v>38</v>
      </c>
      <c r="L1" s="25" t="s">
        <v>39</v>
      </c>
      <c r="M1" s="25" t="s">
        <v>40</v>
      </c>
      <c r="N1" s="25" t="s">
        <v>41</v>
      </c>
      <c r="P1" s="33" t="s">
        <v>59</v>
      </c>
    </row>
    <row r="2" spans="1:16" ht="15.75" thickBot="1">
      <c r="B2" s="8" t="s">
        <v>53</v>
      </c>
      <c r="C2" s="8" t="s">
        <v>53</v>
      </c>
      <c r="D2" s="8" t="s">
        <v>53</v>
      </c>
      <c r="E2" s="8" t="s">
        <v>53</v>
      </c>
      <c r="F2" s="8" t="s">
        <v>53</v>
      </c>
      <c r="G2" s="8" t="s">
        <v>53</v>
      </c>
      <c r="H2" s="9"/>
    </row>
    <row r="3" spans="1:16">
      <c r="A3" s="10" t="s">
        <v>0</v>
      </c>
      <c r="B3" s="11">
        <v>19</v>
      </c>
      <c r="C3" s="11">
        <v>23</v>
      </c>
      <c r="D3" s="11">
        <v>7</v>
      </c>
      <c r="E3" s="11">
        <v>5</v>
      </c>
      <c r="F3" s="11">
        <v>22</v>
      </c>
      <c r="G3" s="12">
        <v>74</v>
      </c>
      <c r="H3" s="13"/>
      <c r="I3" s="29">
        <f>B3*'Nb licenciés 2018'!C2</f>
        <v>21198.961200000005</v>
      </c>
      <c r="J3" s="29">
        <f>C3*'Nb licenciés 2018'!E2</f>
        <v>3979.7912000000001</v>
      </c>
      <c r="K3" s="29">
        <f>D3*'Nb licenciés 2018'!H2</f>
        <v>385.39480000000009</v>
      </c>
      <c r="L3" s="29">
        <f>E3*'Nb licenciés 2018'!B2</f>
        <v>2505.6280000000006</v>
      </c>
      <c r="M3" s="29">
        <f>F3*'Nb licenciés 2018'!D2</f>
        <v>1137.0832000000003</v>
      </c>
      <c r="N3" s="29">
        <f>G3*'Nb licenciés 2018'!I2</f>
        <v>665.17120000000011</v>
      </c>
      <c r="P3" s="35">
        <f>SUM(I3:N3)</f>
        <v>29872.029600000009</v>
      </c>
    </row>
    <row r="4" spans="1:16">
      <c r="A4" s="14" t="s">
        <v>1</v>
      </c>
      <c r="B4" s="15">
        <v>26</v>
      </c>
      <c r="C4" s="15">
        <v>20</v>
      </c>
      <c r="D4" s="15">
        <v>16</v>
      </c>
      <c r="E4" s="15">
        <v>20</v>
      </c>
      <c r="F4" s="15">
        <v>19</v>
      </c>
      <c r="G4" s="16">
        <v>199</v>
      </c>
      <c r="H4" s="13"/>
      <c r="I4" s="29">
        <f>B4*'Nb licenciés 2018'!C3</f>
        <v>56411.461600000002</v>
      </c>
      <c r="J4" s="29">
        <f>C4*'Nb licenciés 2018'!E3</f>
        <v>7280.9279999999999</v>
      </c>
      <c r="K4" s="29">
        <f>D4*'Nb licenciés 2018'!H3</f>
        <v>1150.5664000000002</v>
      </c>
      <c r="L4" s="29">
        <f>E4*'Nb licenciés 2018'!B3</f>
        <v>15303.432000000001</v>
      </c>
      <c r="M4" s="29">
        <f>F4*'Nb licenciés 2018'!D3</f>
        <v>1046.0716000000002</v>
      </c>
      <c r="N4" s="29">
        <f>G4*'Nb licenciés 2018'!I3</f>
        <v>894.38560000000007</v>
      </c>
      <c r="P4" s="31">
        <f t="shared" ref="P4:P28" si="0">SUM(I4:N4)</f>
        <v>82086.845199999996</v>
      </c>
    </row>
    <row r="5" spans="1:16">
      <c r="A5" s="14" t="s">
        <v>2</v>
      </c>
      <c r="B5" s="15">
        <v>23</v>
      </c>
      <c r="C5" s="15">
        <v>18</v>
      </c>
      <c r="D5" s="15">
        <v>20</v>
      </c>
      <c r="E5" s="15">
        <v>15</v>
      </c>
      <c r="F5" s="15">
        <v>14</v>
      </c>
      <c r="G5" s="16">
        <v>100</v>
      </c>
      <c r="H5" s="13"/>
      <c r="I5" s="29">
        <f>B5*'Nb licenciés 2018'!C4</f>
        <v>16332.649600000002</v>
      </c>
      <c r="J5" s="29">
        <f>C5*'Nb licenciés 2018'!E4</f>
        <v>2649.4488000000006</v>
      </c>
      <c r="K5" s="29">
        <f>D5*'Nb licenciés 2018'!H4</f>
        <v>359.55200000000002</v>
      </c>
      <c r="L5" s="29">
        <f>E5*'Nb licenciés 2018'!B4</f>
        <v>4213.5000000000009</v>
      </c>
      <c r="M5" s="29">
        <f>F5*'Nb licenciés 2018'!D4</f>
        <v>393.26</v>
      </c>
      <c r="N5" s="29">
        <f>G5*'Nb licenciés 2018'!I4</f>
        <v>224.72000000000003</v>
      </c>
      <c r="P5" s="31">
        <f t="shared" si="0"/>
        <v>24173.130400000002</v>
      </c>
    </row>
    <row r="6" spans="1:16">
      <c r="A6" s="5" t="s">
        <v>3</v>
      </c>
      <c r="B6" s="28">
        <v>26</v>
      </c>
      <c r="C6" s="28">
        <v>25</v>
      </c>
      <c r="D6" s="28">
        <v>23</v>
      </c>
      <c r="E6" s="28">
        <v>22</v>
      </c>
      <c r="F6" s="28">
        <v>24</v>
      </c>
      <c r="G6" s="28">
        <v>26</v>
      </c>
      <c r="I6" s="29">
        <f>B6*'Nb licenciés 2018'!C5</f>
        <v>34033.844000000005</v>
      </c>
      <c r="J6" s="29">
        <f>C6*'Nb licenciés 2018'!E5</f>
        <v>9775.3200000000015</v>
      </c>
      <c r="K6" s="29">
        <f>D6*'Nb licenciés 2018'!H5</f>
        <v>697.75560000000007</v>
      </c>
      <c r="L6" s="29">
        <f>E6*'Nb licenciés 2018'!B5</f>
        <v>11840.496800000001</v>
      </c>
      <c r="M6" s="29">
        <f>F6*'Nb licenciés 2018'!D5</f>
        <v>701.1264000000001</v>
      </c>
      <c r="N6" s="29">
        <f>G6*'Nb licenciés 2018'!I5</f>
        <v>408.99040000000002</v>
      </c>
      <c r="P6" s="31">
        <f t="shared" si="0"/>
        <v>57457.533200000005</v>
      </c>
    </row>
    <row r="7" spans="1:16">
      <c r="A7" s="14" t="s">
        <v>4</v>
      </c>
      <c r="B7" s="15">
        <v>26</v>
      </c>
      <c r="C7" s="15">
        <v>50</v>
      </c>
      <c r="D7" s="15">
        <v>3</v>
      </c>
      <c r="E7" s="15">
        <v>10</v>
      </c>
      <c r="F7" s="15">
        <v>16</v>
      </c>
      <c r="G7" s="16">
        <v>198</v>
      </c>
      <c r="H7" s="13"/>
      <c r="I7" s="29">
        <f>B7*'Nb licenciés 2018'!C6</f>
        <v>63159.803200000009</v>
      </c>
      <c r="J7" s="29">
        <f>C7*'Nb licenciés 2018'!E6</f>
        <v>2078.66</v>
      </c>
      <c r="K7" s="29">
        <f>D7*'Nb licenciés 2018'!H6</f>
        <v>252.81000000000003</v>
      </c>
      <c r="L7" s="29">
        <f>E7*'Nb licenciés 2018'!B6</f>
        <v>6213.5080000000007</v>
      </c>
      <c r="M7" s="29">
        <f>F7*'Nb licenciés 2018'!D6</f>
        <v>107.86560000000001</v>
      </c>
      <c r="N7" s="29">
        <f>G7*'Nb licenciés 2018'!I6</f>
        <v>222.47280000000003</v>
      </c>
      <c r="P7" s="31">
        <f t="shared" si="0"/>
        <v>72035.11960000002</v>
      </c>
    </row>
    <row r="8" spans="1:16">
      <c r="A8" s="14" t="s">
        <v>5</v>
      </c>
      <c r="B8" s="15">
        <v>30</v>
      </c>
      <c r="C8" s="15">
        <v>35</v>
      </c>
      <c r="D8" s="15">
        <v>23</v>
      </c>
      <c r="E8" s="15">
        <v>25</v>
      </c>
      <c r="F8" s="15">
        <v>22</v>
      </c>
      <c r="G8" s="16">
        <v>60</v>
      </c>
      <c r="H8" s="13"/>
      <c r="I8" s="29">
        <f>B8*'Nb licenciés 2018'!C7</f>
        <v>39370.94400000001</v>
      </c>
      <c r="J8" s="29">
        <f>C8*'Nb licenciés 2018'!E7</f>
        <v>10264.086000000001</v>
      </c>
      <c r="K8" s="29">
        <f>D8*'Nb licenciés 2018'!H7</f>
        <v>1085.3976000000002</v>
      </c>
      <c r="L8" s="29">
        <f>E8*'Nb licenciés 2018'!B7</f>
        <v>16601.190000000002</v>
      </c>
      <c r="M8" s="29">
        <f>F8*'Nb licenciés 2018'!D7</f>
        <v>2620.2352000000001</v>
      </c>
      <c r="N8" s="29">
        <f>G8*'Nb licenciés 2018'!I7</f>
        <v>539.32800000000009</v>
      </c>
      <c r="P8" s="31">
        <f t="shared" si="0"/>
        <v>70481.180800000002</v>
      </c>
    </row>
    <row r="9" spans="1:16">
      <c r="A9" s="14" t="s">
        <v>42</v>
      </c>
      <c r="B9" s="15">
        <v>16</v>
      </c>
      <c r="C9" s="15">
        <v>26</v>
      </c>
      <c r="D9" s="15">
        <v>16</v>
      </c>
      <c r="E9" s="15">
        <v>23</v>
      </c>
      <c r="F9" s="15">
        <v>15</v>
      </c>
      <c r="G9" s="16">
        <v>16</v>
      </c>
      <c r="H9" s="13"/>
      <c r="I9" s="29">
        <f>B9*'Nb licenciés 2018'!C8</f>
        <v>17222.540800000002</v>
      </c>
      <c r="J9" s="29">
        <f>C9*'Nb licenciés 2018'!E8</f>
        <v>6719.1279999999997</v>
      </c>
      <c r="K9" s="29">
        <f>D9*'Nb licenciés 2018'!H8</f>
        <v>449.44</v>
      </c>
      <c r="L9" s="29">
        <f>E9*'Nb licenciés 2018'!B8</f>
        <v>6925.8704000000016</v>
      </c>
      <c r="M9" s="29">
        <f>F9*'Nb licenciés 2018'!D8</f>
        <v>640.452</v>
      </c>
      <c r="N9" s="29">
        <f>G9*'Nb licenciés 2018'!I8</f>
        <v>1833.7152000000001</v>
      </c>
      <c r="P9" s="31">
        <f t="shared" si="0"/>
        <v>33791.146400000005</v>
      </c>
    </row>
    <row r="10" spans="1:16">
      <c r="A10" s="5" t="s">
        <v>7</v>
      </c>
      <c r="B10" s="28">
        <v>31</v>
      </c>
      <c r="C10" s="28">
        <v>21</v>
      </c>
      <c r="D10" s="28">
        <v>18</v>
      </c>
      <c r="E10" s="28">
        <v>5</v>
      </c>
      <c r="F10" s="28">
        <v>9</v>
      </c>
      <c r="G10" s="28">
        <v>130</v>
      </c>
      <c r="I10" s="29">
        <f>B10*'Nb licenciés 2018'!C9</f>
        <v>8255.0892000000003</v>
      </c>
      <c r="J10" s="29">
        <f>C10*'Nb licenciés 2018'!E9</f>
        <v>1604.5008000000003</v>
      </c>
      <c r="K10" s="29">
        <f>D10*'Nb licenciés 2018'!H9</f>
        <v>343.82160000000005</v>
      </c>
      <c r="L10" s="29">
        <f>E10*'Nb licenciés 2018'!B9</f>
        <v>949.44200000000012</v>
      </c>
      <c r="M10" s="29">
        <f>F10*'Nb licenciés 2018'!D9</f>
        <v>10.112400000000001</v>
      </c>
      <c r="N10" s="29">
        <f>G10*'Nb licenciés 2018'!I9</f>
        <v>0</v>
      </c>
      <c r="P10" s="31">
        <f t="shared" si="0"/>
        <v>11162.966</v>
      </c>
    </row>
    <row r="11" spans="1:16">
      <c r="A11" s="14" t="s">
        <v>47</v>
      </c>
      <c r="B11" s="15">
        <v>21</v>
      </c>
      <c r="C11" s="15">
        <v>17</v>
      </c>
      <c r="D11" s="15">
        <v>5</v>
      </c>
      <c r="E11" s="15">
        <v>10</v>
      </c>
      <c r="F11" s="15">
        <v>16</v>
      </c>
      <c r="G11" s="16">
        <v>131</v>
      </c>
      <c r="H11" s="13"/>
      <c r="I11" s="29">
        <f>B11*'Nb licenciés 2018'!C10</f>
        <v>37752.959999999999</v>
      </c>
      <c r="J11" s="29">
        <f>C11*'Nb licenciés 2018'!E10</f>
        <v>4450.5796000000009</v>
      </c>
      <c r="K11" s="29">
        <f>D11*'Nb licenciés 2018'!H10</f>
        <v>224.72000000000006</v>
      </c>
      <c r="L11" s="29">
        <f>E11*'Nb licenciés 2018'!B10</f>
        <v>4528.1080000000002</v>
      </c>
      <c r="M11" s="29">
        <f>F11*'Nb licenciés 2018'!D10</f>
        <v>485.39520000000005</v>
      </c>
      <c r="N11" s="29">
        <f>G11*'Nb licenciés 2018'!I10</f>
        <v>1619.1076</v>
      </c>
      <c r="P11" s="31">
        <f t="shared" si="0"/>
        <v>49060.870400000007</v>
      </c>
    </row>
    <row r="12" spans="1:16" ht="15.75" thickBot="1">
      <c r="A12" s="17" t="s">
        <v>45</v>
      </c>
      <c r="B12" s="18">
        <v>25</v>
      </c>
      <c r="C12" s="18">
        <v>22</v>
      </c>
      <c r="D12" s="18">
        <v>15</v>
      </c>
      <c r="E12" s="15">
        <v>17</v>
      </c>
      <c r="F12" s="18">
        <v>21</v>
      </c>
      <c r="G12" s="19">
        <v>81</v>
      </c>
      <c r="H12" s="13"/>
      <c r="I12" s="29">
        <f>B12*'Nb licenciés 2018'!C11</f>
        <v>19016.93</v>
      </c>
      <c r="J12" s="29">
        <f>C12*'Nb licenciés 2018'!E11</f>
        <v>4078.6680000000001</v>
      </c>
      <c r="K12" s="29">
        <f>D12*'Nb licenciés 2018'!H11</f>
        <v>488.76600000000002</v>
      </c>
      <c r="L12" s="29">
        <f>E12*'Nb licenciés 2018'!B11</f>
        <v>6226.9912000000004</v>
      </c>
      <c r="M12" s="29">
        <f>F12*'Nb licenciés 2018'!D11</f>
        <v>2406.7512000000002</v>
      </c>
      <c r="N12" s="29">
        <f>G12*'Nb licenciés 2018'!I11</f>
        <v>91.011600000000016</v>
      </c>
      <c r="P12" s="31">
        <f t="shared" si="0"/>
        <v>32309.118000000002</v>
      </c>
    </row>
    <row r="13" spans="1:16">
      <c r="A13" s="54" t="s">
        <v>10</v>
      </c>
      <c r="B13" s="28">
        <v>33</v>
      </c>
      <c r="C13" s="28">
        <v>20</v>
      </c>
      <c r="D13" s="28">
        <v>20</v>
      </c>
      <c r="E13" s="28">
        <v>27.5</v>
      </c>
      <c r="F13" s="28">
        <v>19.5</v>
      </c>
      <c r="G13" s="28">
        <v>89</v>
      </c>
      <c r="H13" s="54"/>
      <c r="I13" s="29">
        <f>B13*'Nb licenciés 2018'!C12</f>
        <v>10048.354800000001</v>
      </c>
      <c r="J13" s="29">
        <f>C13*'Nb licenciés 2018'!E12</f>
        <v>337.08000000000004</v>
      </c>
      <c r="K13" s="29">
        <f>D13*'Nb licenciés 2018'!H12</f>
        <v>808.99200000000008</v>
      </c>
      <c r="L13" s="29">
        <f>E13*'Nb licenciés 2018'!B12</f>
        <v>4851.1430000000009</v>
      </c>
      <c r="M13" s="29">
        <f>F13*'Nb licenciés 2018'!D12</f>
        <v>65.73060000000001</v>
      </c>
      <c r="N13" s="29">
        <f>G13*'Nb licenciés 2018'!I12</f>
        <v>4100.0164000000004</v>
      </c>
      <c r="O13" s="54"/>
      <c r="P13" s="55">
        <f t="shared" si="0"/>
        <v>20211.316800000001</v>
      </c>
    </row>
    <row r="14" spans="1:16">
      <c r="A14" s="14" t="s">
        <v>46</v>
      </c>
      <c r="B14" s="15">
        <v>12.5</v>
      </c>
      <c r="C14" s="15">
        <v>18</v>
      </c>
      <c r="D14" s="15">
        <v>5</v>
      </c>
      <c r="E14" s="15">
        <v>5</v>
      </c>
      <c r="F14" s="15">
        <v>11</v>
      </c>
      <c r="G14" s="16">
        <v>102</v>
      </c>
      <c r="H14" s="13"/>
      <c r="I14" s="29">
        <f>B14*'Nb licenciés 2018'!C13</f>
        <v>93216.665000000008</v>
      </c>
      <c r="J14" s="29">
        <f>C14*'Nb licenciés 2018'!E13</f>
        <v>5440.4712</v>
      </c>
      <c r="K14" s="29">
        <f>D14*'Nb licenciés 2018'!H13</f>
        <v>500.00200000000007</v>
      </c>
      <c r="L14" s="29">
        <f>E14*'Nb licenciés 2018'!B13</f>
        <v>11443.866000000002</v>
      </c>
      <c r="M14" s="29">
        <f>F14*'Nb licenciés 2018'!D13</f>
        <v>1742.7036000000001</v>
      </c>
      <c r="N14" s="29">
        <f>G14*'Nb licenciés 2018'!I13</f>
        <v>5042.7168000000001</v>
      </c>
      <c r="P14" s="31">
        <f t="shared" si="0"/>
        <v>117386.42459999998</v>
      </c>
    </row>
    <row r="15" spans="1:16">
      <c r="A15" s="14" t="s">
        <v>48</v>
      </c>
      <c r="B15" s="15">
        <v>29</v>
      </c>
      <c r="C15" s="15">
        <v>32</v>
      </c>
      <c r="D15" s="15">
        <v>17</v>
      </c>
      <c r="E15" s="15">
        <v>20</v>
      </c>
      <c r="F15" s="15">
        <v>17</v>
      </c>
      <c r="G15" s="16">
        <v>143</v>
      </c>
      <c r="H15" s="13"/>
      <c r="I15" s="29">
        <f>B15*'Nb licenciés 2018'!C14</f>
        <v>37439.475600000005</v>
      </c>
      <c r="J15" s="29">
        <f>C15*'Nb licenciés 2018'!E14</f>
        <v>3559.5648000000006</v>
      </c>
      <c r="K15" s="29">
        <f>D15*'Nb licenciés 2018'!H14</f>
        <v>706.74440000000004</v>
      </c>
      <c r="L15" s="29">
        <f>E15*'Nb licenciés 2018'!B14</f>
        <v>8651.7200000000012</v>
      </c>
      <c r="M15" s="29">
        <f>F15*'Nb licenciés 2018'!D14</f>
        <v>573.03600000000006</v>
      </c>
      <c r="N15" s="29">
        <f>G15*'Nb licenciés 2018'!I14</f>
        <v>0</v>
      </c>
      <c r="P15" s="31">
        <f t="shared" si="0"/>
        <v>50930.54080000001</v>
      </c>
    </row>
    <row r="16" spans="1:16">
      <c r="A16" s="5" t="s">
        <v>13</v>
      </c>
      <c r="B16" s="28">
        <v>30</v>
      </c>
      <c r="C16" s="28">
        <v>20</v>
      </c>
      <c r="D16" s="28">
        <v>2</v>
      </c>
      <c r="E16" s="28">
        <v>15</v>
      </c>
      <c r="F16" s="28">
        <v>21</v>
      </c>
      <c r="G16" s="28">
        <v>118</v>
      </c>
      <c r="I16" s="29">
        <f>B16*'Nb licenciés 2018'!C15</f>
        <v>9269.7000000000007</v>
      </c>
      <c r="J16" s="29">
        <f>C16*'Nb licenciés 2018'!E15</f>
        <v>3617.9919999999997</v>
      </c>
      <c r="K16" s="29">
        <f>D16*'Nb licenciés 2018'!H15</f>
        <v>60.674400000000006</v>
      </c>
      <c r="L16" s="29">
        <f>E16*'Nb licenciés 2018'!B15</f>
        <v>4516.8720000000012</v>
      </c>
      <c r="M16" s="29">
        <f>F16*'Nb licenciés 2018'!D15</f>
        <v>1344.9492000000002</v>
      </c>
      <c r="N16" s="29">
        <f>G16*'Nb licenciés 2018'!I15</f>
        <v>0</v>
      </c>
      <c r="P16" s="31">
        <f t="shared" si="0"/>
        <v>18810.187600000001</v>
      </c>
    </row>
    <row r="17" spans="1:16" ht="15.75" customHeight="1">
      <c r="A17" s="14" t="s">
        <v>14</v>
      </c>
      <c r="B17" s="15">
        <v>23</v>
      </c>
      <c r="C17" s="15">
        <v>47</v>
      </c>
      <c r="D17" s="15">
        <v>37</v>
      </c>
      <c r="E17" s="15">
        <v>25</v>
      </c>
      <c r="F17" s="15">
        <v>24</v>
      </c>
      <c r="G17" s="16">
        <v>23</v>
      </c>
      <c r="H17" s="13"/>
      <c r="I17" s="29">
        <f>B17*'Nb licenciés 2018'!C16</f>
        <v>44191.188000000002</v>
      </c>
      <c r="J17" s="29">
        <f>C17*'Nb licenciés 2018'!E16</f>
        <v>7551.7156000000014</v>
      </c>
      <c r="K17" s="29">
        <f>D17*'Nb licenciés 2018'!H16</f>
        <v>1746.0744000000004</v>
      </c>
      <c r="L17" s="29">
        <f>E17*'Nb licenciés 2018'!B16</f>
        <v>20533.79</v>
      </c>
      <c r="M17" s="29">
        <f>F17*'Nb licenciés 2018'!D16</f>
        <v>485.39520000000005</v>
      </c>
      <c r="N17" s="29">
        <f>G17*'Nb licenciés 2018'!I16</f>
        <v>646.07000000000005</v>
      </c>
      <c r="P17" s="31">
        <f t="shared" si="0"/>
        <v>75154.233200000017</v>
      </c>
    </row>
    <row r="18" spans="1:16">
      <c r="A18" s="52" t="s">
        <v>15</v>
      </c>
      <c r="B18" s="15">
        <v>37</v>
      </c>
      <c r="C18" s="15">
        <v>9</v>
      </c>
      <c r="D18" s="15">
        <v>9</v>
      </c>
      <c r="E18" s="15">
        <v>12.5</v>
      </c>
      <c r="F18" s="15">
        <v>8.5</v>
      </c>
      <c r="G18" s="16">
        <v>37</v>
      </c>
      <c r="H18" s="53"/>
      <c r="I18" s="29">
        <f>B18*'Nb licenciés 2018'!C17</f>
        <v>2161.8064000000004</v>
      </c>
      <c r="J18" s="29">
        <f>C18*'Nb licenciés 2018'!E17</f>
        <v>101.12400000000002</v>
      </c>
      <c r="K18" s="29">
        <f>D18*'Nb licenciés 2018'!H17</f>
        <v>212.36040000000003</v>
      </c>
      <c r="L18" s="29">
        <f>E18*'Nb licenciés 2018'!B17</f>
        <v>421.35000000000008</v>
      </c>
      <c r="M18" s="29">
        <f>F18*'Nb licenciés 2018'!D17</f>
        <v>0</v>
      </c>
      <c r="N18" s="29">
        <f>G18*'Nb licenciés 2018'!I17</f>
        <v>124.71960000000001</v>
      </c>
      <c r="O18" s="54"/>
      <c r="P18" s="55">
        <f t="shared" si="0"/>
        <v>3021.3604</v>
      </c>
    </row>
    <row r="19" spans="1:16">
      <c r="A19" s="14" t="s">
        <v>49</v>
      </c>
      <c r="B19" s="15">
        <v>24</v>
      </c>
      <c r="C19" s="15">
        <v>12</v>
      </c>
      <c r="D19" s="15">
        <v>12</v>
      </c>
      <c r="E19" s="15">
        <v>11</v>
      </c>
      <c r="F19" s="15">
        <v>7</v>
      </c>
      <c r="G19" s="16">
        <v>118</v>
      </c>
      <c r="H19" s="13"/>
      <c r="I19" s="29">
        <f>B19*'Nb licenciés 2018'!C18</f>
        <v>37699.027200000004</v>
      </c>
      <c r="J19" s="29">
        <f>C19*'Nb licenciés 2018'!E18</f>
        <v>3289.9007999999994</v>
      </c>
      <c r="K19" s="29">
        <f>D19*'Nb licenciés 2018'!H18</f>
        <v>444.94560000000013</v>
      </c>
      <c r="L19" s="29">
        <f>E19*'Nb licenciés 2018'!B18</f>
        <v>5203.3916000000008</v>
      </c>
      <c r="M19" s="29">
        <f>F19*'Nb licenciés 2018'!D18</f>
        <v>550.56399999999996</v>
      </c>
      <c r="N19" s="29">
        <f>G19*'Nb licenciés 2018'!I18</f>
        <v>265.16960000000006</v>
      </c>
      <c r="P19" s="31">
        <f>SUM(I19:N19)</f>
        <v>47452.998800000001</v>
      </c>
    </row>
    <row r="20" spans="1:16">
      <c r="A20" s="14" t="s">
        <v>50</v>
      </c>
      <c r="B20" s="15">
        <v>33</v>
      </c>
      <c r="C20" s="15">
        <v>33</v>
      </c>
      <c r="D20" s="15">
        <v>0</v>
      </c>
      <c r="E20" s="15">
        <v>6</v>
      </c>
      <c r="F20" s="15">
        <v>5</v>
      </c>
      <c r="G20" s="16">
        <v>74</v>
      </c>
      <c r="H20" s="13"/>
      <c r="I20" s="29">
        <f>B20*'Nb licenciés 2018'!C19</f>
        <v>60623.838000000011</v>
      </c>
      <c r="J20" s="29">
        <f>C20*'Nb licenciés 2018'!E19</f>
        <v>15684.332400000001</v>
      </c>
      <c r="K20" s="29">
        <f>D20*'Nb licenciés 2018'!H19</f>
        <v>0</v>
      </c>
      <c r="L20" s="29">
        <f>E20*'Nb licenciés 2018'!B18</f>
        <v>2838.2136000000005</v>
      </c>
      <c r="M20" s="29">
        <f>F20*'Nb licenciés 2018'!D19</f>
        <v>1112.3640000000003</v>
      </c>
      <c r="N20" s="29">
        <f>G20*'Nb licenciés 2018'!I19</f>
        <v>665.17120000000011</v>
      </c>
      <c r="P20" s="31">
        <f t="shared" si="0"/>
        <v>80923.919200000018</v>
      </c>
    </row>
    <row r="21" spans="1:16" ht="15.75" customHeight="1">
      <c r="A21" s="14" t="s">
        <v>18</v>
      </c>
      <c r="B21" s="15">
        <v>17</v>
      </c>
      <c r="C21" s="15">
        <v>28</v>
      </c>
      <c r="D21" s="15">
        <v>1</v>
      </c>
      <c r="E21" s="15">
        <v>9</v>
      </c>
      <c r="F21" s="15">
        <v>-1</v>
      </c>
      <c r="G21" s="16">
        <v>126</v>
      </c>
      <c r="H21" s="13"/>
      <c r="I21" s="29">
        <f>B21*'Nb licenciés 2018'!C20</f>
        <v>26665.275200000004</v>
      </c>
      <c r="J21" s="29">
        <f>C21*'Nb licenciés 2018'!E20</f>
        <v>6418.0032000000001</v>
      </c>
      <c r="K21" s="29">
        <f>D21*'Nb licenciés 2018'!H20</f>
        <v>60.674400000000006</v>
      </c>
      <c r="L21" s="29">
        <f>E21*'Nb licenciés 2018'!B20</f>
        <v>6613.5096000000003</v>
      </c>
      <c r="M21" s="29">
        <f>F21*'Nb licenciés 2018'!D20</f>
        <v>-57.303600000000003</v>
      </c>
      <c r="N21" s="29">
        <f>G21*'Nb licenciés 2018'!I20</f>
        <v>3256.1928000000007</v>
      </c>
      <c r="P21" s="31">
        <f t="shared" si="0"/>
        <v>42956.351600000009</v>
      </c>
    </row>
    <row r="22" spans="1:16">
      <c r="A22" s="52" t="s">
        <v>51</v>
      </c>
      <c r="B22" s="15">
        <v>20</v>
      </c>
      <c r="C22" s="15">
        <v>4</v>
      </c>
      <c r="D22" s="15">
        <v>4</v>
      </c>
      <c r="E22" s="15">
        <v>0</v>
      </c>
      <c r="F22" s="15">
        <v>3.5</v>
      </c>
      <c r="G22" s="16">
        <v>37</v>
      </c>
      <c r="H22" s="53"/>
      <c r="I22" s="29">
        <f>B22*'Nb licenciés 2018'!C21</f>
        <v>3797.7680000000005</v>
      </c>
      <c r="J22" s="29">
        <f>C22*'Nb licenciés 2018'!E21</f>
        <v>202.24800000000002</v>
      </c>
      <c r="K22" s="29">
        <f>D22*'Nb licenciés 2018'!H21</f>
        <v>292.13600000000002</v>
      </c>
      <c r="L22" s="29">
        <f>E22*'Nb licenciés 2018'!B21</f>
        <v>0</v>
      </c>
      <c r="M22" s="29">
        <f>F22*'Nb licenciés 2018'!D21</f>
        <v>78.652000000000015</v>
      </c>
      <c r="N22" s="29">
        <f>G22*'Nb licenciés 2018'!I21</f>
        <v>166.29280000000003</v>
      </c>
      <c r="O22" s="54"/>
      <c r="P22" s="55">
        <f t="shared" si="0"/>
        <v>4537.0968000000012</v>
      </c>
    </row>
    <row r="23" spans="1:16">
      <c r="A23" s="5" t="s">
        <v>20</v>
      </c>
      <c r="B23" s="28">
        <v>16</v>
      </c>
      <c r="C23" s="28">
        <v>4</v>
      </c>
      <c r="D23" s="28">
        <v>4</v>
      </c>
      <c r="E23" s="28">
        <v>6</v>
      </c>
      <c r="F23" s="28">
        <v>3</v>
      </c>
      <c r="G23" s="28">
        <v>16</v>
      </c>
      <c r="I23" s="29">
        <f>B23*'Nb licenciés 2018'!C22</f>
        <v>67398.022400000002</v>
      </c>
      <c r="J23" s="29">
        <f>C23*'Nb licenciés 2018'!E22</f>
        <v>903.37440000000004</v>
      </c>
      <c r="K23" s="29">
        <f>D23*'Nb licenciés 2018'!H22</f>
        <v>319.10240000000005</v>
      </c>
      <c r="L23" s="29">
        <f>E23*'Nb licenciés 2018'!B22</f>
        <v>5865.1920000000009</v>
      </c>
      <c r="M23" s="29">
        <f>F23*'Nb licenciés 2018'!D22</f>
        <v>185.39400000000003</v>
      </c>
      <c r="N23" s="29">
        <f>G23*'Nb licenciés 2018'!I22</f>
        <v>988.76800000000014</v>
      </c>
      <c r="P23" s="31">
        <f t="shared" si="0"/>
        <v>75659.853199999998</v>
      </c>
    </row>
    <row r="24" spans="1:16">
      <c r="A24" s="14" t="s">
        <v>21</v>
      </c>
      <c r="B24" s="15">
        <v>33</v>
      </c>
      <c r="C24" s="15">
        <v>33</v>
      </c>
      <c r="D24" s="15">
        <v>0</v>
      </c>
      <c r="E24" s="15">
        <v>6</v>
      </c>
      <c r="F24" s="15">
        <v>5</v>
      </c>
      <c r="G24" s="16">
        <v>74</v>
      </c>
      <c r="H24" s="13"/>
      <c r="I24" s="29">
        <f>B24*'Nb licenciés 2018'!C23</f>
        <v>27920.336400000004</v>
      </c>
      <c r="J24" s="29">
        <f>C24*'Nb licenciés 2018'!E23</f>
        <v>4857.3228000000008</v>
      </c>
      <c r="K24" s="29">
        <f>D24*'Nb licenciés 2018'!H23</f>
        <v>0</v>
      </c>
      <c r="L24" s="29">
        <f>E24*'Nb licenciés 2018'!B23</f>
        <v>2426.9760000000001</v>
      </c>
      <c r="M24" s="29">
        <f>F24*'Nb licenciés 2018'!D23</f>
        <v>117.97800000000002</v>
      </c>
      <c r="N24" s="29">
        <f>G24*'Nb licenciés 2018'!I23</f>
        <v>0</v>
      </c>
      <c r="P24" s="31">
        <f t="shared" si="0"/>
        <v>35322.613200000007</v>
      </c>
    </row>
    <row r="25" spans="1:16">
      <c r="A25" s="14" t="s">
        <v>43</v>
      </c>
      <c r="B25" s="15">
        <v>15</v>
      </c>
      <c r="C25" s="15">
        <v>35</v>
      </c>
      <c r="D25" s="15">
        <v>9</v>
      </c>
      <c r="E25" s="15">
        <v>11</v>
      </c>
      <c r="F25" s="15">
        <v>17</v>
      </c>
      <c r="G25" s="16">
        <v>53</v>
      </c>
      <c r="H25" s="13"/>
      <c r="I25" s="29">
        <f>B25*'Nb licenciés 2018'!C24</f>
        <v>19820.304000000004</v>
      </c>
      <c r="J25" s="29">
        <f>C25*'Nb licenciés 2018'!E24</f>
        <v>7118.0060000000012</v>
      </c>
      <c r="K25" s="29">
        <f>D25*'Nb licenciés 2018'!H24</f>
        <v>283.1472</v>
      </c>
      <c r="L25" s="29">
        <f>E25*'Nb licenciés 2018'!B24</f>
        <v>5450.5836000000008</v>
      </c>
      <c r="M25" s="29">
        <f>F25*'Nb licenciés 2018'!D24</f>
        <v>878.65520000000015</v>
      </c>
      <c r="N25" s="29">
        <f>G25*'Nb licenciés 2018'!I24</f>
        <v>119.10160000000002</v>
      </c>
      <c r="P25" s="31">
        <f t="shared" si="0"/>
        <v>33669.797600000005</v>
      </c>
    </row>
    <row r="26" spans="1:16">
      <c r="A26" s="5" t="s">
        <v>23</v>
      </c>
      <c r="B26" s="28">
        <v>27</v>
      </c>
      <c r="C26" s="28">
        <v>63</v>
      </c>
      <c r="D26" s="28">
        <v>38</v>
      </c>
      <c r="E26" s="28">
        <v>10</v>
      </c>
      <c r="F26" s="28">
        <v>16</v>
      </c>
      <c r="G26" s="28">
        <v>203</v>
      </c>
      <c r="I26" s="29">
        <f>B26*'Nb licenciés 2018'!C25</f>
        <v>58793.493600000009</v>
      </c>
      <c r="J26" s="29">
        <f>C26*'Nb licenciés 2018'!E25</f>
        <v>10618.02</v>
      </c>
      <c r="K26" s="29">
        <f>D26*'Nb licenciés 2018'!H25</f>
        <v>2817.9888000000005</v>
      </c>
      <c r="L26" s="29">
        <f>E26*'Nb licenciés 2018'!B25</f>
        <v>8033.7400000000016</v>
      </c>
      <c r="M26" s="29">
        <f>F26*'Nb licenciés 2018'!D25</f>
        <v>305.61920000000003</v>
      </c>
      <c r="N26" s="29">
        <f>G26*'Nb licenciés 2018'!I25</f>
        <v>684.27240000000006</v>
      </c>
      <c r="P26" s="31">
        <f t="shared" si="0"/>
        <v>81253.13400000002</v>
      </c>
    </row>
    <row r="27" spans="1:16">
      <c r="A27" s="52" t="s">
        <v>24</v>
      </c>
      <c r="B27" s="15">
        <v>36.5</v>
      </c>
      <c r="C27" s="15">
        <v>12</v>
      </c>
      <c r="D27" s="15">
        <v>25</v>
      </c>
      <c r="E27" s="15">
        <v>22</v>
      </c>
      <c r="F27" s="15">
        <v>11.5</v>
      </c>
      <c r="G27" s="16">
        <v>96</v>
      </c>
      <c r="H27" s="53"/>
      <c r="I27" s="29">
        <f>B27*'Nb licenciés 2018'!C26</f>
        <v>15133.206600000003</v>
      </c>
      <c r="J27" s="29">
        <f>C27*'Nb licenciés 2018'!E26</f>
        <v>1928.0976000000005</v>
      </c>
      <c r="K27" s="29">
        <f>D27*'Nb licenciés 2018'!H26</f>
        <v>702.25</v>
      </c>
      <c r="L27" s="29">
        <f>E27*'Nb licenciés 2018'!B26</f>
        <v>7119.1296000000002</v>
      </c>
      <c r="M27" s="29">
        <f>F27*'Nb licenciés 2018'!D26</f>
        <v>3605.0706000000005</v>
      </c>
      <c r="N27" s="29">
        <f>G27*'Nb licenciés 2018'!I26</f>
        <v>1941.5808000000002</v>
      </c>
      <c r="O27" s="54"/>
      <c r="P27" s="55">
        <f>SUM(I27:N27)</f>
        <v>30429.335200000001</v>
      </c>
    </row>
    <row r="28" spans="1:16" ht="15.75" thickBot="1">
      <c r="A28" s="14" t="s">
        <v>44</v>
      </c>
      <c r="B28" s="15">
        <v>17</v>
      </c>
      <c r="C28" s="15">
        <v>17</v>
      </c>
      <c r="D28" s="15">
        <v>7</v>
      </c>
      <c r="E28" s="15">
        <v>10</v>
      </c>
      <c r="F28" s="15">
        <v>16</v>
      </c>
      <c r="G28" s="16">
        <v>54</v>
      </c>
      <c r="H28" s="13"/>
      <c r="I28" s="29">
        <f>B28*'Nb licenciés 2018'!C27</f>
        <v>75182.323199999999</v>
      </c>
      <c r="J28" s="29">
        <f>C28*'Nb licenciés 2018'!E27</f>
        <v>6971.9380000000001</v>
      </c>
      <c r="K28" s="29">
        <f>D28*'Nb licenciés 2018'!H27</f>
        <v>456.1816</v>
      </c>
      <c r="L28" s="29">
        <f>E28*'Nb licenciés 2018'!B27</f>
        <v>15033.768</v>
      </c>
      <c r="M28" s="29">
        <f>F28*'Nb licenciés 2018'!D27</f>
        <v>1186.5216000000003</v>
      </c>
      <c r="N28" s="29">
        <f>G28*'Nb licenciés 2018'!I27</f>
        <v>3397.7664000000004</v>
      </c>
      <c r="P28" s="32">
        <f t="shared" si="0"/>
        <v>102228.4988</v>
      </c>
    </row>
    <row r="30" spans="1:16" ht="15.75" thickBot="1">
      <c r="P30" s="29">
        <f>SUM(P3:P28)</f>
        <v>1282377.6014000003</v>
      </c>
    </row>
    <row r="31" spans="1:16" ht="15.75" thickBot="1">
      <c r="B31" s="23">
        <v>23.613636363636363</v>
      </c>
      <c r="C31" s="23">
        <v>27.227272727272727</v>
      </c>
      <c r="D31" s="23">
        <v>12.636363636363637</v>
      </c>
      <c r="E31" s="23">
        <v>13</v>
      </c>
      <c r="F31" s="23">
        <v>14.5</v>
      </c>
      <c r="G31" s="24">
        <v>96.318181818181813</v>
      </c>
      <c r="P31" s="29"/>
    </row>
    <row r="33" spans="16:16">
      <c r="P33" s="29"/>
    </row>
  </sheetData>
  <conditionalFormatting sqref="H27:H28 H3:H5 H7:H9 H11:H12 H14:H15 H24:H25 H17:H22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7:B28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G28 G3:G5 G7:G9 G11:G12 G14:G15 G24:G25 G17:G22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F32" sqref="F32"/>
    </sheetView>
  </sheetViews>
  <sheetFormatPr baseColWidth="10" defaultRowHeight="15"/>
  <cols>
    <col min="1" max="1" width="19.28515625" style="5" bestFit="1" customWidth="1"/>
    <col min="2" max="2" width="23.140625" style="5" bestFit="1" customWidth="1"/>
    <col min="3" max="3" width="23.28515625" style="5" bestFit="1" customWidth="1"/>
    <col min="4" max="4" width="18" style="5" bestFit="1" customWidth="1"/>
    <col min="5" max="5" width="21.42578125" style="5" bestFit="1" customWidth="1"/>
    <col min="6" max="6" width="32.85546875" style="5" bestFit="1" customWidth="1"/>
    <col min="7" max="7" width="33.140625" style="5" bestFit="1" customWidth="1"/>
    <col min="8" max="8" width="15.5703125" style="5" bestFit="1" customWidth="1"/>
    <col min="9" max="9" width="28.7109375" style="5" bestFit="1" customWidth="1"/>
    <col min="10" max="16384" width="11.42578125" style="5"/>
  </cols>
  <sheetData>
    <row r="1" spans="1:9" ht="15.75" thickBot="1"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ht="15.75" thickBot="1">
      <c r="A2" s="2" t="s">
        <v>0</v>
      </c>
      <c r="B2" s="44">
        <f>'Nb licenciés 2018'!B2*1.06</f>
        <v>531.1931360000001</v>
      </c>
      <c r="C2" s="44">
        <f>'Nb licenciés 2018'!C2*1.06</f>
        <v>1182.6788880000001</v>
      </c>
      <c r="D2" s="44">
        <f>'Nb licenciés 2018'!D2*1.06</f>
        <v>54.786736000000012</v>
      </c>
      <c r="E2" s="44">
        <f>'Nb licenciés 2018'!E2*1.06</f>
        <v>183.41646400000002</v>
      </c>
      <c r="F2" s="44">
        <f>'Nb licenciés 2018'!F2*1.06</f>
        <v>1.1910160000000003</v>
      </c>
      <c r="G2" s="44">
        <f>'Nb licenciés 2018'!G2*1.06</f>
        <v>0</v>
      </c>
      <c r="H2" s="44">
        <f>'Nb licenciés 2018'!H2*1.06</f>
        <v>58.359784000000012</v>
      </c>
      <c r="I2" s="44">
        <f>'Nb licenciés 2018'!I2*1.06</f>
        <v>9.5281280000000024</v>
      </c>
    </row>
    <row r="3" spans="1:9" ht="15.75" thickBot="1">
      <c r="A3" s="3" t="s">
        <v>1</v>
      </c>
      <c r="B3" s="44">
        <f>'Nb licenciés 2018'!B3*1.06</f>
        <v>811.08189600000003</v>
      </c>
      <c r="C3" s="44">
        <f>'Nb licenciés 2018'!C3*1.06</f>
        <v>2299.8518960000001</v>
      </c>
      <c r="D3" s="44">
        <f>'Nb licenciés 2018'!D3*1.06</f>
        <v>58.359784000000012</v>
      </c>
      <c r="E3" s="44">
        <f>'Nb licenciés 2018'!E3*1.06</f>
        <v>385.889184</v>
      </c>
      <c r="F3" s="44">
        <f>'Nb licenciés 2018'!F3*1.06</f>
        <v>0</v>
      </c>
      <c r="G3" s="44">
        <f>'Nb licenciés 2018'!G3*1.06</f>
        <v>0</v>
      </c>
      <c r="H3" s="44">
        <f>'Nb licenciés 2018'!H3*1.06</f>
        <v>76.225024000000019</v>
      </c>
      <c r="I3" s="44">
        <f>'Nb licenciés 2018'!I3*1.06</f>
        <v>4.7640640000000012</v>
      </c>
    </row>
    <row r="4" spans="1:9" ht="15.75" thickBot="1">
      <c r="A4" s="2" t="s">
        <v>2</v>
      </c>
      <c r="B4" s="44">
        <f>'Nb licenciés 2018'!B4*1.06</f>
        <v>297.75400000000008</v>
      </c>
      <c r="C4" s="44">
        <f>'Nb licenciés 2018'!C4*1.06</f>
        <v>752.72211200000015</v>
      </c>
      <c r="D4" s="44">
        <f>'Nb licenciés 2018'!D4*1.06</f>
        <v>29.775400000000001</v>
      </c>
      <c r="E4" s="44">
        <f>'Nb licenciés 2018'!E4*1.06</f>
        <v>156.02309600000004</v>
      </c>
      <c r="F4" s="44">
        <f>'Nb licenciés 2018'!F4*1.06</f>
        <v>0</v>
      </c>
      <c r="G4" s="44">
        <f>'Nb licenciés 2018'!G4*1.06</f>
        <v>0</v>
      </c>
      <c r="H4" s="44">
        <f>'Nb licenciés 2018'!H4*1.06</f>
        <v>19.056256000000005</v>
      </c>
      <c r="I4" s="44">
        <f>'Nb licenciés 2018'!I4*1.06</f>
        <v>2.3820320000000006</v>
      </c>
    </row>
    <row r="5" spans="1:9" ht="15.75" thickBot="1">
      <c r="A5" s="3" t="s">
        <v>3</v>
      </c>
      <c r="B5" s="44">
        <f>'Nb licenciés 2018'!B5*1.06</f>
        <v>570.49666400000012</v>
      </c>
      <c r="C5" s="44">
        <f>'Nb licenciés 2018'!C5*1.06</f>
        <v>1387.5336400000003</v>
      </c>
      <c r="D5" s="44">
        <f>'Nb licenciés 2018'!D5*1.06</f>
        <v>30.966416000000006</v>
      </c>
      <c r="E5" s="44">
        <f>'Nb licenciés 2018'!E5*1.06</f>
        <v>414.47356800000006</v>
      </c>
      <c r="F5" s="44">
        <f>'Nb licenciés 2018'!F5*1.06</f>
        <v>0</v>
      </c>
      <c r="G5" s="44">
        <f>'Nb licenciés 2018'!G5*1.06</f>
        <v>0</v>
      </c>
      <c r="H5" s="44">
        <f>'Nb licenciés 2018'!H5*1.06</f>
        <v>32.157432000000007</v>
      </c>
      <c r="I5" s="44">
        <f>'Nb licenciés 2018'!I5*1.06</f>
        <v>16.674224000000002</v>
      </c>
    </row>
    <row r="6" spans="1:9" ht="15.75" thickBot="1">
      <c r="A6" s="2" t="s">
        <v>4</v>
      </c>
      <c r="B6" s="44">
        <f>'Nb licenciés 2018'!B6*1.06</f>
        <v>658.6318480000001</v>
      </c>
      <c r="C6" s="44">
        <f>'Nb licenciés 2018'!C6*1.06</f>
        <v>2574.9765920000004</v>
      </c>
      <c r="D6" s="44">
        <f>'Nb licenciés 2018'!D6*1.06</f>
        <v>7.1460960000000018</v>
      </c>
      <c r="E6" s="44">
        <f>'Nb licenciés 2018'!E6*1.06</f>
        <v>44.067592000000005</v>
      </c>
      <c r="F6" s="44">
        <f>'Nb licenciés 2018'!F6*1.06</f>
        <v>0</v>
      </c>
      <c r="G6" s="44">
        <f>'Nb licenciés 2018'!G6*1.06</f>
        <v>0</v>
      </c>
      <c r="H6" s="44">
        <f>'Nb licenciés 2018'!H6*1.06</f>
        <v>89.326200000000014</v>
      </c>
      <c r="I6" s="44">
        <f>'Nb licenciés 2018'!I6*1.06</f>
        <v>1.1910160000000003</v>
      </c>
    </row>
    <row r="7" spans="1:9" ht="15.75" thickBot="1">
      <c r="A7" s="3" t="s">
        <v>5</v>
      </c>
      <c r="B7" s="44">
        <f>'Nb licenciés 2018'!B7*1.06</f>
        <v>703.8904560000002</v>
      </c>
      <c r="C7" s="44">
        <f>'Nb licenciés 2018'!C7*1.06</f>
        <v>1391.1066880000003</v>
      </c>
      <c r="D7" s="44">
        <f>'Nb licenciés 2018'!D7*1.06</f>
        <v>126.247696</v>
      </c>
      <c r="E7" s="44">
        <f>'Nb licenciés 2018'!E7*1.06</f>
        <v>310.85517600000003</v>
      </c>
      <c r="F7" s="44">
        <f>'Nb licenciés 2018'!F7*1.06</f>
        <v>0</v>
      </c>
      <c r="G7" s="44">
        <f>'Nb licenciés 2018'!G7*1.06</f>
        <v>0</v>
      </c>
      <c r="H7" s="44">
        <f>'Nb licenciés 2018'!H7*1.06</f>
        <v>50.022672000000014</v>
      </c>
      <c r="I7" s="44">
        <f>'Nb licenciés 2018'!I7*1.06</f>
        <v>9.5281280000000024</v>
      </c>
    </row>
    <row r="8" spans="1:9" ht="15.75" thickBot="1">
      <c r="A8" s="2" t="s">
        <v>6</v>
      </c>
      <c r="B8" s="44">
        <f>'Nb licenciés 2018'!B8*1.06</f>
        <v>319.19228800000008</v>
      </c>
      <c r="C8" s="44">
        <f>'Nb licenciés 2018'!C8*1.06</f>
        <v>1140.9933280000002</v>
      </c>
      <c r="D8" s="44">
        <f>'Nb licenciés 2018'!D8*1.06</f>
        <v>45.258608000000002</v>
      </c>
      <c r="E8" s="44">
        <f>'Nb licenciés 2018'!E8*1.06</f>
        <v>273.93368000000004</v>
      </c>
      <c r="F8" s="44">
        <f>'Nb licenciés 2018'!F8*1.06</f>
        <v>1.1910160000000003</v>
      </c>
      <c r="G8" s="44">
        <f>'Nb licenciés 2018'!G8*1.06</f>
        <v>0</v>
      </c>
      <c r="H8" s="44">
        <f>'Nb licenciés 2018'!H8*1.06</f>
        <v>29.775400000000001</v>
      </c>
      <c r="I8" s="44">
        <f>'Nb licenciés 2018'!I8*1.06</f>
        <v>121.48363200000001</v>
      </c>
    </row>
    <row r="9" spans="1:9" ht="15.75" thickBot="1">
      <c r="A9" s="3" t="s">
        <v>7</v>
      </c>
      <c r="B9" s="44">
        <f>'Nb licenciés 2018'!B9*1.06</f>
        <v>201.28170400000002</v>
      </c>
      <c r="C9" s="44">
        <f>'Nb licenciés 2018'!C9*1.06</f>
        <v>282.27079200000003</v>
      </c>
      <c r="D9" s="44">
        <f>'Nb licenciés 2018'!D9*1.06</f>
        <v>1.1910160000000003</v>
      </c>
      <c r="E9" s="44">
        <f>'Nb licenciés 2018'!E9*1.06</f>
        <v>80.98908800000001</v>
      </c>
      <c r="F9" s="44">
        <f>'Nb licenciés 2018'!F9*1.06</f>
        <v>2.3820320000000006</v>
      </c>
      <c r="G9" s="44">
        <f>'Nb licenciés 2018'!G9*1.06</f>
        <v>0</v>
      </c>
      <c r="H9" s="44">
        <f>'Nb licenciés 2018'!H9*1.06</f>
        <v>20.247272000000002</v>
      </c>
      <c r="I9" s="44">
        <f>'Nb licenciés 2018'!I9*1.06</f>
        <v>0</v>
      </c>
    </row>
    <row r="10" spans="1:9" ht="15.75" thickBot="1">
      <c r="A10" s="2" t="s">
        <v>8</v>
      </c>
      <c r="B10" s="44">
        <f>'Nb licenciés 2018'!B10*1.06</f>
        <v>479.97944800000005</v>
      </c>
      <c r="C10" s="44">
        <f>'Nb licenciés 2018'!C10*1.06</f>
        <v>1905.6256000000001</v>
      </c>
      <c r="D10" s="44">
        <f>'Nb licenciés 2018'!D10*1.06</f>
        <v>32.157432000000007</v>
      </c>
      <c r="E10" s="44">
        <f>'Nb licenciés 2018'!E10*1.06</f>
        <v>277.50672800000007</v>
      </c>
      <c r="F10" s="44">
        <f>'Nb licenciés 2018'!F10*1.06</f>
        <v>0</v>
      </c>
      <c r="G10" s="44">
        <f>'Nb licenciés 2018'!G10*1.06</f>
        <v>0</v>
      </c>
      <c r="H10" s="44">
        <f>'Nb licenciés 2018'!H10*1.06</f>
        <v>47.640640000000012</v>
      </c>
      <c r="I10" s="44">
        <f>'Nb licenciés 2018'!I10*1.06</f>
        <v>13.101176000000001</v>
      </c>
    </row>
    <row r="11" spans="1:9" ht="15.75" thickBot="1">
      <c r="A11" s="3" t="s">
        <v>9</v>
      </c>
      <c r="B11" s="44">
        <f>'Nb licenciés 2018'!B11*1.06</f>
        <v>388.27121600000004</v>
      </c>
      <c r="C11" s="44">
        <f>'Nb licenciés 2018'!C11*1.06</f>
        <v>806.31783200000018</v>
      </c>
      <c r="D11" s="44">
        <f>'Nb licenciés 2018'!D11*1.06</f>
        <v>121.48363200000001</v>
      </c>
      <c r="E11" s="44">
        <f>'Nb licenciés 2018'!E11*1.06</f>
        <v>196.51764000000003</v>
      </c>
      <c r="F11" s="44">
        <f>'Nb licenciés 2018'!F11*1.06</f>
        <v>0</v>
      </c>
      <c r="G11" s="44">
        <f>'Nb licenciés 2018'!G11*1.06</f>
        <v>0</v>
      </c>
      <c r="H11" s="44">
        <f>'Nb licenciés 2018'!H11*1.06</f>
        <v>34.539464000000002</v>
      </c>
      <c r="I11" s="44">
        <f>'Nb licenciés 2018'!I11*1.06</f>
        <v>1.1910160000000003</v>
      </c>
    </row>
    <row r="12" spans="1:9" ht="15.75" thickBot="1">
      <c r="A12" s="2" t="s">
        <v>10</v>
      </c>
      <c r="B12" s="44">
        <f>'Nb licenciés 2018'!B12*1.06</f>
        <v>186.98951200000005</v>
      </c>
      <c r="C12" s="44">
        <f>'Nb licenciés 2018'!C12*1.06</f>
        <v>322.76533600000005</v>
      </c>
      <c r="D12" s="44">
        <f>'Nb licenciés 2018'!D12*1.06</f>
        <v>3.5730480000000009</v>
      </c>
      <c r="E12" s="44">
        <f>'Nb licenciés 2018'!E12*1.06</f>
        <v>17.865240000000004</v>
      </c>
      <c r="F12" s="44">
        <f>'Nb licenciés 2018'!F12*1.06</f>
        <v>0</v>
      </c>
      <c r="G12" s="44">
        <f>'Nb licenciés 2018'!G12*1.06</f>
        <v>0</v>
      </c>
      <c r="H12" s="44">
        <f>'Nb licenciés 2018'!H12*1.06</f>
        <v>42.876576000000007</v>
      </c>
      <c r="I12" s="44">
        <f>'Nb licenciés 2018'!I12*1.06</f>
        <v>48.831656000000009</v>
      </c>
    </row>
    <row r="13" spans="1:9" ht="15.75" thickBot="1">
      <c r="A13" s="3" t="s">
        <v>11</v>
      </c>
      <c r="B13" s="44">
        <f>'Nb licenciés 2018'!B13*1.06</f>
        <v>2426.0995920000005</v>
      </c>
      <c r="C13" s="44">
        <f>'Nb licenciés 2018'!C13*1.06</f>
        <v>7904.7731920000015</v>
      </c>
      <c r="D13" s="44">
        <f>'Nb licenciés 2018'!D13*1.06</f>
        <v>167.93325600000003</v>
      </c>
      <c r="E13" s="44">
        <f>'Nb licenciés 2018'!E13*1.06</f>
        <v>320.38330400000001</v>
      </c>
      <c r="F13" s="44">
        <f>'Nb licenciés 2018'!F13*1.06</f>
        <v>0</v>
      </c>
      <c r="G13" s="44">
        <f>'Nb licenciés 2018'!G13*1.06</f>
        <v>0</v>
      </c>
      <c r="H13" s="44">
        <f>'Nb licenciés 2018'!H13*1.06</f>
        <v>106.00042400000002</v>
      </c>
      <c r="I13" s="44">
        <f>'Nb licenciés 2018'!I13*1.06</f>
        <v>52.404704000000002</v>
      </c>
    </row>
    <row r="14" spans="1:9" ht="15.75" thickBot="1">
      <c r="A14" s="2" t="s">
        <v>12</v>
      </c>
      <c r="B14" s="44">
        <f>'Nb licenciés 2018'!B14*1.06</f>
        <v>458.5411600000001</v>
      </c>
      <c r="C14" s="44">
        <f>'Nb licenciés 2018'!C14*1.06</f>
        <v>1368.4773840000003</v>
      </c>
      <c r="D14" s="44">
        <f>'Nb licenciés 2018'!D14*1.06</f>
        <v>35.730480000000007</v>
      </c>
      <c r="E14" s="44">
        <f>'Nb licenciés 2018'!E14*1.06</f>
        <v>117.91058400000003</v>
      </c>
      <c r="F14" s="44">
        <f>'Nb licenciés 2018'!F14*1.06</f>
        <v>0</v>
      </c>
      <c r="G14" s="44">
        <f>'Nb licenciés 2018'!G14*1.06</f>
        <v>0</v>
      </c>
      <c r="H14" s="44">
        <f>'Nb licenciés 2018'!H14*1.06</f>
        <v>44.067592000000005</v>
      </c>
      <c r="I14" s="44">
        <f>'Nb licenciés 2018'!I14*1.06</f>
        <v>0</v>
      </c>
    </row>
    <row r="15" spans="1:9" ht="15.75" thickBot="1">
      <c r="A15" s="3" t="s">
        <v>13</v>
      </c>
      <c r="B15" s="44">
        <f>'Nb licenciés 2018'!B15*1.06</f>
        <v>319.19228800000008</v>
      </c>
      <c r="C15" s="44">
        <f>'Nb licenciés 2018'!C15*1.06</f>
        <v>327.52940000000001</v>
      </c>
      <c r="D15" s="44">
        <f>'Nb licenciés 2018'!D15*1.06</f>
        <v>67.887912000000014</v>
      </c>
      <c r="E15" s="44">
        <f>'Nb licenciés 2018'!E15*1.06</f>
        <v>191.75357600000001</v>
      </c>
      <c r="F15" s="44">
        <f>'Nb licenciés 2018'!F15*1.06</f>
        <v>0</v>
      </c>
      <c r="G15" s="44">
        <f>'Nb licenciés 2018'!G15*1.06</f>
        <v>0</v>
      </c>
      <c r="H15" s="44">
        <f>'Nb licenciés 2018'!H15*1.06</f>
        <v>32.157432000000007</v>
      </c>
      <c r="I15" s="44">
        <f>'Nb licenciés 2018'!I15*1.06</f>
        <v>0</v>
      </c>
    </row>
    <row r="16" spans="1:9" ht="15.75" thickBot="1">
      <c r="A16" s="2" t="s">
        <v>14</v>
      </c>
      <c r="B16" s="44">
        <f>'Nb licenciés 2018'!B16*1.06</f>
        <v>870.63269600000012</v>
      </c>
      <c r="C16" s="44">
        <f>'Nb licenciés 2018'!C16*1.06</f>
        <v>2036.6373600000004</v>
      </c>
      <c r="D16" s="44">
        <f>'Nb licenciés 2018'!D16*1.06</f>
        <v>21.438288000000004</v>
      </c>
      <c r="E16" s="44">
        <f>'Nb licenciés 2018'!E16*1.06</f>
        <v>170.31528800000004</v>
      </c>
      <c r="F16" s="44">
        <f>'Nb licenciés 2018'!F16*1.06</f>
        <v>2.3820320000000006</v>
      </c>
      <c r="G16" s="44">
        <f>'Nb licenciés 2018'!G16*1.06</f>
        <v>0</v>
      </c>
      <c r="H16" s="44">
        <f>'Nb licenciés 2018'!H16*1.06</f>
        <v>50.022672000000014</v>
      </c>
      <c r="I16" s="44">
        <f>'Nb licenciés 2018'!I16*1.06</f>
        <v>29.775400000000001</v>
      </c>
    </row>
    <row r="17" spans="1:9" ht="15.75" thickBot="1">
      <c r="A17" s="3" t="s">
        <v>15</v>
      </c>
      <c r="B17" s="44">
        <f>'Nb licenciés 2018'!B17*1.06</f>
        <v>35.730480000000007</v>
      </c>
      <c r="C17" s="44">
        <f>'Nb licenciés 2018'!C17*1.06</f>
        <v>61.932832000000012</v>
      </c>
      <c r="D17" s="44">
        <f>'Nb licenciés 2018'!D17*1.06</f>
        <v>0</v>
      </c>
      <c r="E17" s="44">
        <f>'Nb licenciés 2018'!E17*1.06</f>
        <v>11.910160000000003</v>
      </c>
      <c r="F17" s="44">
        <f>'Nb licenciés 2018'!F17*1.06</f>
        <v>0</v>
      </c>
      <c r="G17" s="44">
        <f>'Nb licenciés 2018'!G17*1.06</f>
        <v>0</v>
      </c>
      <c r="H17" s="44">
        <f>'Nb licenciés 2018'!H17*1.06</f>
        <v>25.011336000000007</v>
      </c>
      <c r="I17" s="44">
        <f>'Nb licenciés 2018'!I17*1.06</f>
        <v>3.5730480000000009</v>
      </c>
    </row>
    <row r="18" spans="1:9" ht="15.75" thickBot="1">
      <c r="A18" s="2" t="s">
        <v>16</v>
      </c>
      <c r="B18" s="44">
        <f>'Nb licenciés 2018'!B18*1.06</f>
        <v>501.41773600000016</v>
      </c>
      <c r="C18" s="44">
        <f>'Nb licenciés 2018'!C18*1.06</f>
        <v>1665.0403680000002</v>
      </c>
      <c r="D18" s="44">
        <f>'Nb licenciés 2018'!D18*1.06</f>
        <v>83.371120000000005</v>
      </c>
      <c r="E18" s="44">
        <f>'Nb licenciés 2018'!E18*1.06</f>
        <v>290.60790399999996</v>
      </c>
      <c r="F18" s="44">
        <f>'Nb licenciés 2018'!F18*1.06</f>
        <v>1.1910160000000003</v>
      </c>
      <c r="G18" s="44">
        <f>'Nb licenciés 2018'!G18*1.06</f>
        <v>0</v>
      </c>
      <c r="H18" s="44">
        <f>'Nb licenciés 2018'!H18*1.06</f>
        <v>39.303528000000007</v>
      </c>
      <c r="I18" s="44">
        <f>'Nb licenciés 2018'!I18*1.06</f>
        <v>2.3820320000000006</v>
      </c>
    </row>
    <row r="19" spans="1:9" ht="15.75" thickBot="1">
      <c r="A19" s="3" t="s">
        <v>17</v>
      </c>
      <c r="B19" s="44">
        <f>'Nb licenciés 2018'!B19*1.06</f>
        <v>1130.2741840000003</v>
      </c>
      <c r="C19" s="44">
        <f>'Nb licenciés 2018'!C19*1.06</f>
        <v>1947.3111600000004</v>
      </c>
      <c r="D19" s="44">
        <f>'Nb licenciés 2018'!D19*1.06</f>
        <v>235.82116800000006</v>
      </c>
      <c r="E19" s="44">
        <f>'Nb licenciés 2018'!E19*1.06</f>
        <v>503.79976800000003</v>
      </c>
      <c r="F19" s="44">
        <f>'Nb licenciés 2018'!F19*1.06</f>
        <v>0</v>
      </c>
      <c r="G19" s="44">
        <f>'Nb licenciés 2018'!G19*1.06</f>
        <v>0</v>
      </c>
      <c r="H19" s="44">
        <f>'Nb licenciés 2018'!H19*1.06</f>
        <v>89.326200000000014</v>
      </c>
      <c r="I19" s="44">
        <f>'Nb licenciés 2018'!I19*1.06</f>
        <v>9.5281280000000024</v>
      </c>
    </row>
    <row r="20" spans="1:9" ht="15.75" thickBot="1">
      <c r="A20" s="2" t="s">
        <v>18</v>
      </c>
      <c r="B20" s="44">
        <f>'Nb licenciés 2018'!B20*1.06</f>
        <v>778.92446400000017</v>
      </c>
      <c r="C20" s="44">
        <f>'Nb licenciés 2018'!C20*1.06</f>
        <v>1662.6583360000002</v>
      </c>
      <c r="D20" s="44">
        <f>'Nb licenciés 2018'!D20*1.06</f>
        <v>60.741816000000007</v>
      </c>
      <c r="E20" s="44">
        <f>'Nb licenciés 2018'!E20*1.06</f>
        <v>242.96726400000003</v>
      </c>
      <c r="F20" s="44">
        <f>'Nb licenciés 2018'!F20*1.06</f>
        <v>0</v>
      </c>
      <c r="G20" s="44">
        <f>'Nb licenciés 2018'!G20*1.06</f>
        <v>0</v>
      </c>
      <c r="H20" s="44">
        <f>'Nb licenciés 2018'!H20*1.06</f>
        <v>64.314864000000014</v>
      </c>
      <c r="I20" s="44">
        <f>'Nb licenciés 2018'!I20*1.06</f>
        <v>27.393368000000006</v>
      </c>
    </row>
    <row r="21" spans="1:9" ht="15.75" thickBot="1">
      <c r="A21" s="3" t="s">
        <v>19</v>
      </c>
      <c r="B21" s="44">
        <f>'Nb licenciés 2018'!B21*1.06</f>
        <v>92.899248000000014</v>
      </c>
      <c r="C21" s="44">
        <f>'Nb licenciés 2018'!C21*1.06</f>
        <v>201.28170400000002</v>
      </c>
      <c r="D21" s="44">
        <f>'Nb licenciés 2018'!D21*1.06</f>
        <v>23.820320000000006</v>
      </c>
      <c r="E21" s="44">
        <f>'Nb licenciés 2018'!E21*1.06</f>
        <v>53.595720000000007</v>
      </c>
      <c r="F21" s="44">
        <f>'Nb licenciés 2018'!F21*1.06</f>
        <v>0</v>
      </c>
      <c r="G21" s="44">
        <f>'Nb licenciés 2018'!G21*1.06</f>
        <v>0</v>
      </c>
      <c r="H21" s="44">
        <f>'Nb licenciés 2018'!H21*1.06</f>
        <v>77.41604000000001</v>
      </c>
      <c r="I21" s="44">
        <f>'Nb licenciés 2018'!I21*1.06</f>
        <v>4.7640640000000012</v>
      </c>
    </row>
    <row r="22" spans="1:9" ht="15.75" thickBot="1">
      <c r="A22" s="2" t="s">
        <v>20</v>
      </c>
      <c r="B22" s="44">
        <f>'Nb licenciés 2018'!B22*1.06</f>
        <v>1036.1839200000002</v>
      </c>
      <c r="C22" s="44">
        <f>'Nb licenciés 2018'!C22*1.06</f>
        <v>4465.1189840000006</v>
      </c>
      <c r="D22" s="44">
        <f>'Nb licenciés 2018'!D22*1.06</f>
        <v>65.505880000000019</v>
      </c>
      <c r="E22" s="44">
        <f>'Nb licenciés 2018'!E22*1.06</f>
        <v>239.39421600000003</v>
      </c>
      <c r="F22" s="44">
        <f>'Nb licenciés 2018'!F22*1.06</f>
        <v>0</v>
      </c>
      <c r="G22" s="44">
        <f>'Nb licenciés 2018'!G22*1.06</f>
        <v>0</v>
      </c>
      <c r="H22" s="44">
        <f>'Nb licenciés 2018'!H22*1.06</f>
        <v>84.56213600000001</v>
      </c>
      <c r="I22" s="44">
        <f>'Nb licenciés 2018'!I22*1.06</f>
        <v>65.505880000000019</v>
      </c>
    </row>
    <row r="23" spans="1:9" ht="15.75" thickBot="1">
      <c r="A23" s="3" t="s">
        <v>21</v>
      </c>
      <c r="B23" s="44">
        <f>'Nb licenciés 2018'!B23*1.06</f>
        <v>428.76576000000006</v>
      </c>
      <c r="C23" s="44">
        <f>'Nb licenciés 2018'!C23*1.06</f>
        <v>896.83504800000014</v>
      </c>
      <c r="D23" s="44">
        <f>'Nb licenciés 2018'!D23*1.06</f>
        <v>25.011336000000007</v>
      </c>
      <c r="E23" s="44">
        <f>'Nb licenciés 2018'!E23*1.06</f>
        <v>156.02309600000004</v>
      </c>
      <c r="F23" s="44">
        <f>'Nb licenciés 2018'!F23*1.06</f>
        <v>0</v>
      </c>
      <c r="G23" s="44">
        <f>'Nb licenciés 2018'!G23*1.06</f>
        <v>0</v>
      </c>
      <c r="H23" s="44">
        <f>'Nb licenciés 2018'!H23*1.06</f>
        <v>33.348448000000005</v>
      </c>
      <c r="I23" s="44">
        <f>'Nb licenciés 2018'!I23*1.06</f>
        <v>0</v>
      </c>
    </row>
    <row r="24" spans="1:9" ht="15.75" thickBot="1">
      <c r="A24" s="2" t="s">
        <v>22</v>
      </c>
      <c r="B24" s="44">
        <f>'Nb licenciés 2018'!B24*1.06</f>
        <v>525.23805600000014</v>
      </c>
      <c r="C24" s="44">
        <f>'Nb licenciés 2018'!C24*1.06</f>
        <v>1400.6348160000002</v>
      </c>
      <c r="D24" s="44">
        <f>'Nb licenciés 2018'!D24*1.06</f>
        <v>54.786736000000012</v>
      </c>
      <c r="E24" s="44">
        <f>'Nb licenciés 2018'!E24*1.06</f>
        <v>215.57389600000005</v>
      </c>
      <c r="F24" s="44">
        <f>'Nb licenciés 2018'!F24*1.06</f>
        <v>1.1910160000000003</v>
      </c>
      <c r="G24" s="44">
        <f>'Nb licenciés 2018'!G24*1.06</f>
        <v>0</v>
      </c>
      <c r="H24" s="44">
        <f>'Nb licenciés 2018'!H24*1.06</f>
        <v>33.348448000000005</v>
      </c>
      <c r="I24" s="44">
        <f>'Nb licenciés 2018'!I24*1.06</f>
        <v>2.3820320000000006</v>
      </c>
    </row>
    <row r="25" spans="1:9" ht="15.75" thickBot="1">
      <c r="A25" s="3" t="s">
        <v>23</v>
      </c>
      <c r="B25" s="44">
        <f>'Nb licenciés 2018'!B25*1.06</f>
        <v>851.57644000000016</v>
      </c>
      <c r="C25" s="44">
        <f>'Nb licenciés 2018'!C25*1.06</f>
        <v>2308.1890080000003</v>
      </c>
      <c r="D25" s="44">
        <f>'Nb licenciés 2018'!D25*1.06</f>
        <v>20.247272000000002</v>
      </c>
      <c r="E25" s="44">
        <f>'Nb licenciés 2018'!E25*1.06</f>
        <v>178.65240000000003</v>
      </c>
      <c r="F25" s="44">
        <f>'Nb licenciés 2018'!F25*1.06</f>
        <v>1.1910160000000003</v>
      </c>
      <c r="G25" s="44">
        <f>'Nb licenciés 2018'!G25*1.06</f>
        <v>0</v>
      </c>
      <c r="H25" s="44">
        <f>'Nb licenciés 2018'!H25*1.06</f>
        <v>78.607056000000014</v>
      </c>
      <c r="I25" s="44">
        <f>'Nb licenciés 2018'!I25*1.06</f>
        <v>3.5730480000000009</v>
      </c>
    </row>
    <row r="26" spans="1:9" ht="15.75" thickBot="1">
      <c r="A26" s="2" t="s">
        <v>24</v>
      </c>
      <c r="B26" s="44">
        <f>'Nb licenciés 2018'!B26*1.06</f>
        <v>343.01260800000006</v>
      </c>
      <c r="C26" s="44">
        <f>'Nb licenciés 2018'!C26*1.06</f>
        <v>439.48490400000009</v>
      </c>
      <c r="D26" s="44">
        <f>'Nb licenciés 2018'!D26*1.06</f>
        <v>332.29346400000009</v>
      </c>
      <c r="E26" s="44">
        <f>'Nb licenciés 2018'!E26*1.06</f>
        <v>170.31528800000004</v>
      </c>
      <c r="F26" s="44">
        <f>'Nb licenciés 2018'!F26*1.06</f>
        <v>1.1910160000000003</v>
      </c>
      <c r="G26" s="44">
        <f>'Nb licenciés 2018'!G26*1.06</f>
        <v>0</v>
      </c>
      <c r="H26" s="44">
        <f>'Nb licenciés 2018'!H26*1.06</f>
        <v>29.775400000000001</v>
      </c>
      <c r="I26" s="44">
        <f>'Nb licenciés 2018'!I26*1.06</f>
        <v>21.438288000000004</v>
      </c>
    </row>
    <row r="27" spans="1:9" ht="15.75" thickBot="1">
      <c r="A27" s="4" t="s">
        <v>25</v>
      </c>
      <c r="B27" s="44">
        <f>'Nb licenciés 2018'!B27*1.06</f>
        <v>1593.5794080000001</v>
      </c>
      <c r="C27" s="44">
        <f>'Nb licenciés 2018'!C27*1.06</f>
        <v>4687.838976</v>
      </c>
      <c r="D27" s="44">
        <f>'Nb licenciés 2018'!D27*1.06</f>
        <v>78.607056000000014</v>
      </c>
      <c r="E27" s="44">
        <f>'Nb licenciés 2018'!E27*1.06</f>
        <v>434.72084000000007</v>
      </c>
      <c r="F27" s="44">
        <f>'Nb licenciés 2018'!F27*1.06</f>
        <v>5.9550800000000015</v>
      </c>
      <c r="G27" s="44">
        <f>'Nb licenciés 2018'!G27*1.06</f>
        <v>0</v>
      </c>
      <c r="H27" s="44">
        <f>'Nb licenciés 2018'!H27*1.06</f>
        <v>69.078928000000005</v>
      </c>
      <c r="I27" s="44">
        <f>'Nb licenciés 2018'!I27*1.06</f>
        <v>66.69689600000001</v>
      </c>
    </row>
    <row r="28" spans="1:9">
      <c r="B28" s="45"/>
      <c r="C28" s="45"/>
      <c r="D28" s="45"/>
      <c r="E28" s="45"/>
      <c r="F28" s="45"/>
      <c r="G28" s="45"/>
      <c r="H28" s="45"/>
      <c r="I28" s="45"/>
    </row>
    <row r="29" spans="1:9">
      <c r="A29" s="5" t="s">
        <v>34</v>
      </c>
      <c r="B29" s="45">
        <f>SUM(B2:B27)</f>
        <v>16540.830208000003</v>
      </c>
      <c r="C29" s="45">
        <f t="shared" ref="C29:I29" si="0">SUM(C2:C27)</f>
        <v>45420.586176000004</v>
      </c>
      <c r="D29" s="45">
        <f t="shared" si="0"/>
        <v>1784.1419680000006</v>
      </c>
      <c r="E29" s="45">
        <f t="shared" si="0"/>
        <v>5639.4607599999999</v>
      </c>
      <c r="F29" s="45">
        <f t="shared" si="0"/>
        <v>17.865240000000007</v>
      </c>
      <c r="G29" s="45">
        <f t="shared" si="0"/>
        <v>0</v>
      </c>
      <c r="H29" s="45">
        <f t="shared" si="0"/>
        <v>1356.5672240000001</v>
      </c>
      <c r="I29" s="45">
        <f t="shared" si="0"/>
        <v>518.09196000000009</v>
      </c>
    </row>
    <row r="30" spans="1:9">
      <c r="B30" s="45"/>
      <c r="C30" s="45"/>
      <c r="D30" s="45"/>
      <c r="E30" s="45"/>
      <c r="F30" s="45"/>
      <c r="G30" s="45"/>
      <c r="H30" s="45"/>
      <c r="I30" s="45"/>
    </row>
    <row r="31" spans="1:9">
      <c r="A31" s="5" t="s">
        <v>35</v>
      </c>
      <c r="B31" s="45">
        <f>SUM(B29:I29)</f>
        <v>71277.543536000012</v>
      </c>
      <c r="C31" s="45"/>
      <c r="D31" s="45"/>
      <c r="E31" s="45"/>
      <c r="F31" s="45"/>
      <c r="G31" s="45"/>
      <c r="H31" s="45"/>
      <c r="I31" s="4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P30" sqref="P30"/>
    </sheetView>
  </sheetViews>
  <sheetFormatPr baseColWidth="10" defaultRowHeight="15"/>
  <cols>
    <col min="1" max="1" width="20.140625" style="5" bestFit="1" customWidth="1"/>
    <col min="2" max="7" width="12.42578125" style="5" customWidth="1"/>
    <col min="8" max="8" width="5.7109375" style="5" customWidth="1"/>
    <col min="9" max="13" width="11.42578125" style="5"/>
    <col min="14" max="14" width="12.7109375" style="5" customWidth="1"/>
    <col min="15" max="15" width="11.42578125" style="5"/>
    <col min="16" max="16" width="12.85546875" style="5" customWidth="1"/>
    <col min="17" max="17" width="3.42578125" style="5" customWidth="1"/>
    <col min="18" max="16384" width="11.42578125" style="5"/>
  </cols>
  <sheetData>
    <row r="1" spans="1:16" ht="31.5" customHeight="1" thickBot="1">
      <c r="B1" s="25" t="s">
        <v>36</v>
      </c>
      <c r="C1" s="25" t="s">
        <v>37</v>
      </c>
      <c r="D1" s="26" t="s">
        <v>38</v>
      </c>
      <c r="E1" s="25" t="s">
        <v>39</v>
      </c>
      <c r="F1" s="25" t="s">
        <v>40</v>
      </c>
      <c r="G1" s="26" t="s">
        <v>41</v>
      </c>
      <c r="H1" s="7"/>
      <c r="I1" s="25" t="s">
        <v>36</v>
      </c>
      <c r="J1" s="25" t="s">
        <v>37</v>
      </c>
      <c r="K1" s="26" t="s">
        <v>38</v>
      </c>
      <c r="L1" s="25" t="s">
        <v>39</v>
      </c>
      <c r="M1" s="25" t="s">
        <v>40</v>
      </c>
      <c r="N1" s="25" t="s">
        <v>41</v>
      </c>
      <c r="P1" s="33" t="s">
        <v>59</v>
      </c>
    </row>
    <row r="2" spans="1:16" ht="15.75" thickBot="1">
      <c r="B2" s="8" t="s">
        <v>53</v>
      </c>
      <c r="C2" s="8" t="s">
        <v>53</v>
      </c>
      <c r="D2" s="8" t="s">
        <v>53</v>
      </c>
      <c r="E2" s="8" t="s">
        <v>53</v>
      </c>
      <c r="F2" s="8" t="s">
        <v>53</v>
      </c>
      <c r="G2" s="8" t="s">
        <v>53</v>
      </c>
      <c r="H2" s="9"/>
    </row>
    <row r="3" spans="1:16">
      <c r="A3" s="10" t="s">
        <v>0</v>
      </c>
      <c r="B3" s="11">
        <v>19</v>
      </c>
      <c r="C3" s="11">
        <v>23</v>
      </c>
      <c r="D3" s="11">
        <v>7</v>
      </c>
      <c r="E3" s="11">
        <v>5</v>
      </c>
      <c r="F3" s="11">
        <v>22</v>
      </c>
      <c r="G3" s="12">
        <v>74</v>
      </c>
      <c r="H3" s="13"/>
      <c r="I3" s="29">
        <f>B3*'Nb licenciés 2019'!C2</f>
        <v>22470.898872000002</v>
      </c>
      <c r="J3" s="29">
        <f>C3*'Nb licenciés 2019'!E2</f>
        <v>4218.5786720000006</v>
      </c>
      <c r="K3" s="29">
        <f>D3*'Nb licenciés 2019'!H2</f>
        <v>408.5184880000001</v>
      </c>
      <c r="L3" s="29">
        <f>E3*'Nb licenciés 2019'!B2</f>
        <v>2655.9656800000002</v>
      </c>
      <c r="M3" s="29">
        <f>F3*'Nb licenciés 2019'!D2</f>
        <v>1205.3081920000002</v>
      </c>
      <c r="N3" s="29">
        <f>G3*'Nb licenciés 2019'!I2</f>
        <v>705.08147200000019</v>
      </c>
      <c r="P3" s="35">
        <f>SUM(I3:N3)</f>
        <v>31664.351376000006</v>
      </c>
    </row>
    <row r="4" spans="1:16">
      <c r="A4" s="14" t="s">
        <v>1</v>
      </c>
      <c r="B4" s="15">
        <v>26</v>
      </c>
      <c r="C4" s="15">
        <v>20</v>
      </c>
      <c r="D4" s="15">
        <v>16</v>
      </c>
      <c r="E4" s="15">
        <v>20</v>
      </c>
      <c r="F4" s="15">
        <v>19</v>
      </c>
      <c r="G4" s="16">
        <v>199</v>
      </c>
      <c r="H4" s="13"/>
      <c r="I4" s="29">
        <f>B4*'Nb licenciés 2019'!C3</f>
        <v>59796.149296000003</v>
      </c>
      <c r="J4" s="29">
        <f>C4*'Nb licenciés 2019'!E3</f>
        <v>7717.7836800000005</v>
      </c>
      <c r="K4" s="29">
        <f>D4*'Nb licenciés 2019'!H3</f>
        <v>1219.6003840000003</v>
      </c>
      <c r="L4" s="29">
        <f>E4*'Nb licenciés 2019'!B3</f>
        <v>16221.637920000001</v>
      </c>
      <c r="M4" s="29">
        <f>F4*'Nb licenciés 2019'!D3</f>
        <v>1108.8358960000003</v>
      </c>
      <c r="N4" s="29">
        <f>G4*'Nb licenciés 2019'!I3</f>
        <v>948.04873600000019</v>
      </c>
      <c r="P4" s="31">
        <f t="shared" ref="P4:P28" si="0">SUM(I4:N4)</f>
        <v>87012.055912000011</v>
      </c>
    </row>
    <row r="5" spans="1:16">
      <c r="A5" s="14" t="s">
        <v>2</v>
      </c>
      <c r="B5" s="15">
        <v>23</v>
      </c>
      <c r="C5" s="15">
        <v>18</v>
      </c>
      <c r="D5" s="15">
        <v>20</v>
      </c>
      <c r="E5" s="15">
        <v>15</v>
      </c>
      <c r="F5" s="15">
        <v>14</v>
      </c>
      <c r="G5" s="16">
        <v>100</v>
      </c>
      <c r="H5" s="13"/>
      <c r="I5" s="29">
        <f>B5*'Nb licenciés 2019'!C4</f>
        <v>17312.608576000002</v>
      </c>
      <c r="J5" s="29">
        <f>C5*'Nb licenciés 2019'!E4</f>
        <v>2808.4157280000009</v>
      </c>
      <c r="K5" s="29">
        <f>D5*'Nb licenciés 2019'!H4</f>
        <v>381.12512000000009</v>
      </c>
      <c r="L5" s="29">
        <f>E5*'Nb licenciés 2019'!B4</f>
        <v>4466.3100000000013</v>
      </c>
      <c r="M5" s="29">
        <f>F5*'Nb licenciés 2019'!D4</f>
        <v>416.85560000000004</v>
      </c>
      <c r="N5" s="29">
        <f>G5*'Nb licenciés 2019'!I4</f>
        <v>238.20320000000007</v>
      </c>
      <c r="P5" s="31">
        <f t="shared" si="0"/>
        <v>25623.518224000003</v>
      </c>
    </row>
    <row r="6" spans="1:16">
      <c r="A6" s="5" t="s">
        <v>3</v>
      </c>
      <c r="B6" s="28">
        <v>26</v>
      </c>
      <c r="C6" s="28">
        <v>25</v>
      </c>
      <c r="D6" s="28">
        <v>23</v>
      </c>
      <c r="E6" s="28">
        <v>22</v>
      </c>
      <c r="F6" s="28">
        <v>24</v>
      </c>
      <c r="G6" s="28">
        <v>26</v>
      </c>
      <c r="I6" s="29">
        <f>B6*'Nb licenciés 2019'!C5</f>
        <v>36075.874640000009</v>
      </c>
      <c r="J6" s="29">
        <f>C6*'Nb licenciés 2019'!E5</f>
        <v>10361.839200000002</v>
      </c>
      <c r="K6" s="29">
        <f>D6*'Nb licenciés 2019'!H5</f>
        <v>739.62093600000014</v>
      </c>
      <c r="L6" s="29">
        <f>E6*'Nb licenciés 2019'!B5</f>
        <v>12550.926608000003</v>
      </c>
      <c r="M6" s="29">
        <f>F6*'Nb licenciés 2019'!D5</f>
        <v>743.19398400000011</v>
      </c>
      <c r="N6" s="29">
        <f>G6*'Nb licenciés 2019'!I5</f>
        <v>433.52982400000008</v>
      </c>
      <c r="P6" s="31">
        <f t="shared" si="0"/>
        <v>60904.985192000007</v>
      </c>
    </row>
    <row r="7" spans="1:16">
      <c r="A7" s="14" t="s">
        <v>4</v>
      </c>
      <c r="B7" s="15">
        <v>26</v>
      </c>
      <c r="C7" s="15">
        <v>50</v>
      </c>
      <c r="D7" s="15">
        <v>3</v>
      </c>
      <c r="E7" s="15">
        <v>10</v>
      </c>
      <c r="F7" s="15">
        <v>16</v>
      </c>
      <c r="G7" s="16">
        <v>198</v>
      </c>
      <c r="H7" s="13"/>
      <c r="I7" s="29">
        <f>B7*'Nb licenciés 2019'!C6</f>
        <v>66949.391392000005</v>
      </c>
      <c r="J7" s="29">
        <f>C7*'Nb licenciés 2019'!E6</f>
        <v>2203.3796000000002</v>
      </c>
      <c r="K7" s="29">
        <f>D7*'Nb licenciés 2019'!H6</f>
        <v>267.97860000000003</v>
      </c>
      <c r="L7" s="29">
        <f>E7*'Nb licenciés 2019'!B6</f>
        <v>6586.3184800000008</v>
      </c>
      <c r="M7" s="29">
        <f>F7*'Nb licenciés 2019'!D6</f>
        <v>114.33753600000003</v>
      </c>
      <c r="N7" s="29">
        <f>G7*'Nb licenciés 2019'!I6</f>
        <v>235.82116800000006</v>
      </c>
      <c r="P7" s="31">
        <f t="shared" si="0"/>
        <v>76357.22677600001</v>
      </c>
    </row>
    <row r="8" spans="1:16">
      <c r="A8" s="14" t="s">
        <v>5</v>
      </c>
      <c r="B8" s="15">
        <v>30</v>
      </c>
      <c r="C8" s="15">
        <v>35</v>
      </c>
      <c r="D8" s="15">
        <v>23</v>
      </c>
      <c r="E8" s="15">
        <v>25</v>
      </c>
      <c r="F8" s="15">
        <v>22</v>
      </c>
      <c r="G8" s="16">
        <v>60</v>
      </c>
      <c r="H8" s="13"/>
      <c r="I8" s="29">
        <f>B8*'Nb licenciés 2019'!C7</f>
        <v>41733.20064000001</v>
      </c>
      <c r="J8" s="29">
        <f>C8*'Nb licenciés 2019'!E7</f>
        <v>10879.93116</v>
      </c>
      <c r="K8" s="29">
        <f>D8*'Nb licenciés 2019'!H7</f>
        <v>1150.5214560000004</v>
      </c>
      <c r="L8" s="29">
        <f>E8*'Nb licenciés 2019'!B7</f>
        <v>17597.261400000007</v>
      </c>
      <c r="M8" s="29">
        <f>F8*'Nb licenciés 2019'!D7</f>
        <v>2777.4493120000002</v>
      </c>
      <c r="N8" s="29">
        <f>G8*'Nb licenciés 2019'!I7</f>
        <v>571.68768000000011</v>
      </c>
      <c r="P8" s="31">
        <f t="shared" si="0"/>
        <v>74710.051648000022</v>
      </c>
    </row>
    <row r="9" spans="1:16">
      <c r="A9" s="14" t="s">
        <v>42</v>
      </c>
      <c r="B9" s="15">
        <v>16</v>
      </c>
      <c r="C9" s="15">
        <v>26</v>
      </c>
      <c r="D9" s="15">
        <v>16</v>
      </c>
      <c r="E9" s="15">
        <v>23</v>
      </c>
      <c r="F9" s="15">
        <v>15</v>
      </c>
      <c r="G9" s="16">
        <v>16</v>
      </c>
      <c r="H9" s="13"/>
      <c r="I9" s="29">
        <f>B9*'Nb licenciés 2019'!C8</f>
        <v>18255.893248000004</v>
      </c>
      <c r="J9" s="29">
        <f>C9*'Nb licenciés 2019'!E8</f>
        <v>7122.2756800000006</v>
      </c>
      <c r="K9" s="29">
        <f>D9*'Nb licenciés 2019'!H8</f>
        <v>476.40640000000002</v>
      </c>
      <c r="L9" s="29">
        <f>E9*'Nb licenciés 2019'!B8</f>
        <v>7341.4226240000016</v>
      </c>
      <c r="M9" s="29">
        <f>F9*'Nb licenciés 2019'!D8</f>
        <v>678.87912000000006</v>
      </c>
      <c r="N9" s="29">
        <f>G9*'Nb licenciés 2019'!I8</f>
        <v>1943.7381120000002</v>
      </c>
      <c r="P9" s="31">
        <f t="shared" si="0"/>
        <v>35818.615184000002</v>
      </c>
    </row>
    <row r="10" spans="1:16">
      <c r="A10" s="5" t="s">
        <v>7</v>
      </c>
      <c r="B10" s="28">
        <v>31</v>
      </c>
      <c r="C10" s="28">
        <v>21</v>
      </c>
      <c r="D10" s="28">
        <v>18</v>
      </c>
      <c r="E10" s="28">
        <v>5</v>
      </c>
      <c r="F10" s="28">
        <v>9</v>
      </c>
      <c r="G10" s="28">
        <v>130</v>
      </c>
      <c r="I10" s="29">
        <f>B10*'Nb licenciés 2019'!C9</f>
        <v>8750.3945520000016</v>
      </c>
      <c r="J10" s="29">
        <f>C10*'Nb licenciés 2019'!E9</f>
        <v>1700.7708480000001</v>
      </c>
      <c r="K10" s="29">
        <f>D10*'Nb licenciés 2019'!H9</f>
        <v>364.45089600000006</v>
      </c>
      <c r="L10" s="29">
        <f>E10*'Nb licenciés 2019'!B9</f>
        <v>1006.4085200000001</v>
      </c>
      <c r="M10" s="29">
        <f>F10*'Nb licenciés 2019'!D9</f>
        <v>10.719144000000004</v>
      </c>
      <c r="N10" s="29">
        <f>G10*'Nb licenciés 2019'!I9</f>
        <v>0</v>
      </c>
      <c r="P10" s="31">
        <f t="shared" si="0"/>
        <v>11832.743960000003</v>
      </c>
    </row>
    <row r="11" spans="1:16">
      <c r="A11" s="14" t="s">
        <v>47</v>
      </c>
      <c r="B11" s="15">
        <v>21</v>
      </c>
      <c r="C11" s="15">
        <v>17</v>
      </c>
      <c r="D11" s="15">
        <v>5</v>
      </c>
      <c r="E11" s="15">
        <v>10</v>
      </c>
      <c r="F11" s="15">
        <v>16</v>
      </c>
      <c r="G11" s="16">
        <v>131</v>
      </c>
      <c r="H11" s="13"/>
      <c r="I11" s="29">
        <f>B11*'Nb licenciés 2019'!C10</f>
        <v>40018.137600000002</v>
      </c>
      <c r="J11" s="29">
        <f>C11*'Nb licenciés 2019'!E10</f>
        <v>4717.6143760000014</v>
      </c>
      <c r="K11" s="29">
        <f>D11*'Nb licenciés 2019'!H10</f>
        <v>238.20320000000007</v>
      </c>
      <c r="L11" s="29">
        <f>E11*'Nb licenciés 2019'!B10</f>
        <v>4799.7944800000005</v>
      </c>
      <c r="M11" s="29">
        <f>F11*'Nb licenciés 2019'!D10</f>
        <v>514.51891200000011</v>
      </c>
      <c r="N11" s="29">
        <f>G11*'Nb licenciés 2019'!I10</f>
        <v>1716.254056</v>
      </c>
      <c r="P11" s="31">
        <f t="shared" si="0"/>
        <v>52004.522623999997</v>
      </c>
    </row>
    <row r="12" spans="1:16" ht="15.75" thickBot="1">
      <c r="A12" s="17" t="s">
        <v>45</v>
      </c>
      <c r="B12" s="18">
        <v>25</v>
      </c>
      <c r="C12" s="18">
        <v>22</v>
      </c>
      <c r="D12" s="18">
        <v>15</v>
      </c>
      <c r="E12" s="15">
        <v>17</v>
      </c>
      <c r="F12" s="18">
        <v>21</v>
      </c>
      <c r="G12" s="19">
        <v>81</v>
      </c>
      <c r="H12" s="13"/>
      <c r="I12" s="29">
        <f>B12*'Nb licenciés 2019'!C11</f>
        <v>20157.945800000005</v>
      </c>
      <c r="J12" s="29">
        <f>C12*'Nb licenciés 2019'!E11</f>
        <v>4323.3880800000006</v>
      </c>
      <c r="K12" s="29">
        <f>D12*'Nb licenciés 2019'!H11</f>
        <v>518.09196000000009</v>
      </c>
      <c r="L12" s="29">
        <f>E12*'Nb licenciés 2019'!B11</f>
        <v>6600.6106720000007</v>
      </c>
      <c r="M12" s="29">
        <f>F12*'Nb licenciés 2019'!D11</f>
        <v>2551.1562720000002</v>
      </c>
      <c r="N12" s="29">
        <f>G12*'Nb licenciés 2019'!I11</f>
        <v>96.472296000000028</v>
      </c>
      <c r="P12" s="31">
        <f t="shared" si="0"/>
        <v>34247.665080000006</v>
      </c>
    </row>
    <row r="13" spans="1:16">
      <c r="A13" s="54" t="s">
        <v>10</v>
      </c>
      <c r="B13" s="28">
        <v>33</v>
      </c>
      <c r="C13" s="28">
        <v>20</v>
      </c>
      <c r="D13" s="28">
        <v>20</v>
      </c>
      <c r="E13" s="28">
        <v>27.5</v>
      </c>
      <c r="F13" s="28">
        <v>19.5</v>
      </c>
      <c r="G13" s="28">
        <v>89</v>
      </c>
      <c r="H13" s="54"/>
      <c r="I13" s="29">
        <f>B13*'Nb licenciés 2019'!C12</f>
        <v>10651.256088000002</v>
      </c>
      <c r="J13" s="29">
        <f>C13*'Nb licenciés 2019'!E12</f>
        <v>357.30480000000006</v>
      </c>
      <c r="K13" s="29">
        <f>D13*'Nb licenciés 2019'!H12</f>
        <v>857.53152000000011</v>
      </c>
      <c r="L13" s="29">
        <f>E13*'Nb licenciés 2019'!B12</f>
        <v>5142.211580000001</v>
      </c>
      <c r="M13" s="29">
        <f>F13*'Nb licenciés 2019'!D12</f>
        <v>69.674436000000014</v>
      </c>
      <c r="N13" s="29">
        <f>G13*'Nb licenciés 2019'!I12</f>
        <v>4346.0173840000007</v>
      </c>
      <c r="O13" s="54"/>
      <c r="P13" s="55">
        <f t="shared" si="0"/>
        <v>21423.995808000007</v>
      </c>
    </row>
    <row r="14" spans="1:16">
      <c r="A14" s="14" t="s">
        <v>46</v>
      </c>
      <c r="B14" s="15">
        <v>12.5</v>
      </c>
      <c r="C14" s="15">
        <v>18</v>
      </c>
      <c r="D14" s="15">
        <v>5</v>
      </c>
      <c r="E14" s="15">
        <v>5</v>
      </c>
      <c r="F14" s="15">
        <v>11</v>
      </c>
      <c r="G14" s="16">
        <v>102</v>
      </c>
      <c r="H14" s="13"/>
      <c r="I14" s="29">
        <f>B14*'Nb licenciés 2019'!C13</f>
        <v>98809.664900000018</v>
      </c>
      <c r="J14" s="29">
        <f>C14*'Nb licenciés 2019'!E13</f>
        <v>5766.8994720000001</v>
      </c>
      <c r="K14" s="29">
        <f>D14*'Nb licenciés 2019'!H13</f>
        <v>530.0021200000001</v>
      </c>
      <c r="L14" s="29">
        <f>E14*'Nb licenciés 2019'!B13</f>
        <v>12130.497960000002</v>
      </c>
      <c r="M14" s="29">
        <f>F14*'Nb licenciés 2019'!D13</f>
        <v>1847.2658160000003</v>
      </c>
      <c r="N14" s="29">
        <f>G14*'Nb licenciés 2019'!I13</f>
        <v>5345.2798080000002</v>
      </c>
      <c r="P14" s="31">
        <f t="shared" si="0"/>
        <v>124429.61007600004</v>
      </c>
    </row>
    <row r="15" spans="1:16">
      <c r="A15" s="14" t="s">
        <v>48</v>
      </c>
      <c r="B15" s="15">
        <v>29</v>
      </c>
      <c r="C15" s="15">
        <v>32</v>
      </c>
      <c r="D15" s="15">
        <v>17</v>
      </c>
      <c r="E15" s="15">
        <v>20</v>
      </c>
      <c r="F15" s="15">
        <v>17</v>
      </c>
      <c r="G15" s="16">
        <v>143</v>
      </c>
      <c r="H15" s="13"/>
      <c r="I15" s="29">
        <f>B15*'Nb licenciés 2019'!C14</f>
        <v>39685.844136000007</v>
      </c>
      <c r="J15" s="29">
        <f>C15*'Nb licenciés 2019'!E14</f>
        <v>3773.1386880000009</v>
      </c>
      <c r="K15" s="29">
        <f>D15*'Nb licenciés 2019'!H14</f>
        <v>749.14906400000007</v>
      </c>
      <c r="L15" s="29">
        <f>E15*'Nb licenciés 2019'!B14</f>
        <v>9170.8232000000025</v>
      </c>
      <c r="M15" s="29">
        <f>F15*'Nb licenciés 2019'!D14</f>
        <v>607.41816000000017</v>
      </c>
      <c r="N15" s="29">
        <f>G15*'Nb licenciés 2019'!I14</f>
        <v>0</v>
      </c>
      <c r="P15" s="31">
        <f t="shared" si="0"/>
        <v>53986.373248000004</v>
      </c>
    </row>
    <row r="16" spans="1:16">
      <c r="A16" s="5" t="s">
        <v>13</v>
      </c>
      <c r="B16" s="28">
        <v>30</v>
      </c>
      <c r="C16" s="28">
        <v>20</v>
      </c>
      <c r="D16" s="28">
        <v>2</v>
      </c>
      <c r="E16" s="28">
        <v>15</v>
      </c>
      <c r="F16" s="28">
        <v>21</v>
      </c>
      <c r="G16" s="28">
        <v>118</v>
      </c>
      <c r="I16" s="29">
        <f>B16*'Nb licenciés 2019'!C15</f>
        <v>9825.8819999999996</v>
      </c>
      <c r="J16" s="29">
        <f>C16*'Nb licenciés 2019'!E15</f>
        <v>3835.0715200000004</v>
      </c>
      <c r="K16" s="29">
        <f>D16*'Nb licenciés 2019'!H15</f>
        <v>64.314864000000014</v>
      </c>
      <c r="L16" s="29">
        <f>E16*'Nb licenciés 2019'!B15</f>
        <v>4787.884320000001</v>
      </c>
      <c r="M16" s="29">
        <f>F16*'Nb licenciés 2019'!D15</f>
        <v>1425.6461520000003</v>
      </c>
      <c r="N16" s="29">
        <f>G16*'Nb licenciés 2019'!I15</f>
        <v>0</v>
      </c>
      <c r="P16" s="31">
        <f t="shared" si="0"/>
        <v>19938.798856000001</v>
      </c>
    </row>
    <row r="17" spans="1:16" ht="15.75" customHeight="1">
      <c r="A17" s="14" t="s">
        <v>14</v>
      </c>
      <c r="B17" s="15">
        <v>23</v>
      </c>
      <c r="C17" s="15">
        <v>47</v>
      </c>
      <c r="D17" s="15">
        <v>37</v>
      </c>
      <c r="E17" s="15">
        <v>25</v>
      </c>
      <c r="F17" s="15">
        <v>24</v>
      </c>
      <c r="G17" s="16">
        <v>23</v>
      </c>
      <c r="H17" s="13"/>
      <c r="I17" s="29">
        <f>B17*'Nb licenciés 2019'!C16</f>
        <v>46842.659280000007</v>
      </c>
      <c r="J17" s="29">
        <f>C17*'Nb licenciés 2019'!E16</f>
        <v>8004.8185360000016</v>
      </c>
      <c r="K17" s="29">
        <f>D17*'Nb licenciés 2019'!H16</f>
        <v>1850.8388640000005</v>
      </c>
      <c r="L17" s="29">
        <f>E17*'Nb licenciés 2019'!B16</f>
        <v>21765.817400000004</v>
      </c>
      <c r="M17" s="29">
        <f>F17*'Nb licenciés 2019'!D16</f>
        <v>514.51891200000011</v>
      </c>
      <c r="N17" s="29">
        <f>G17*'Nb licenciés 2019'!I16</f>
        <v>684.83420000000001</v>
      </c>
      <c r="P17" s="31">
        <f t="shared" si="0"/>
        <v>79663.487192000001</v>
      </c>
    </row>
    <row r="18" spans="1:16">
      <c r="A18" s="52" t="s">
        <v>15</v>
      </c>
      <c r="B18" s="15">
        <v>37</v>
      </c>
      <c r="C18" s="15">
        <v>9</v>
      </c>
      <c r="D18" s="15">
        <v>9</v>
      </c>
      <c r="E18" s="15">
        <v>12.5</v>
      </c>
      <c r="F18" s="15">
        <v>8.5</v>
      </c>
      <c r="G18" s="16">
        <v>37</v>
      </c>
      <c r="H18" s="53"/>
      <c r="I18" s="29">
        <f>B18*'Nb licenciés 2019'!C17</f>
        <v>2291.5147840000004</v>
      </c>
      <c r="J18" s="29">
        <f>C18*'Nb licenciés 2019'!E17</f>
        <v>107.19144000000003</v>
      </c>
      <c r="K18" s="29">
        <f>D18*'Nb licenciés 2019'!H17</f>
        <v>225.10202400000006</v>
      </c>
      <c r="L18" s="29">
        <f>E18*'Nb licenciés 2019'!B17</f>
        <v>446.63100000000009</v>
      </c>
      <c r="M18" s="29">
        <f>F18*'Nb licenciés 2019'!D17</f>
        <v>0</v>
      </c>
      <c r="N18" s="29">
        <f>G18*'Nb licenciés 2019'!I17</f>
        <v>132.20277600000003</v>
      </c>
      <c r="O18" s="54"/>
      <c r="P18" s="55">
        <f t="shared" si="0"/>
        <v>3202.6420240000007</v>
      </c>
    </row>
    <row r="19" spans="1:16">
      <c r="A19" s="14" t="s">
        <v>49</v>
      </c>
      <c r="B19" s="15">
        <v>24</v>
      </c>
      <c r="C19" s="15">
        <v>12</v>
      </c>
      <c r="D19" s="15">
        <v>12</v>
      </c>
      <c r="E19" s="15">
        <v>11</v>
      </c>
      <c r="F19" s="15">
        <v>7</v>
      </c>
      <c r="G19" s="16">
        <v>118</v>
      </c>
      <c r="H19" s="13"/>
      <c r="I19" s="29">
        <f>B19*'Nb licenciés 2019'!C18</f>
        <v>39960.968832000006</v>
      </c>
      <c r="J19" s="29">
        <f>C19*'Nb licenciés 2019'!E18</f>
        <v>3487.2948479999995</v>
      </c>
      <c r="K19" s="29">
        <f>D19*'Nb licenciés 2019'!H18</f>
        <v>471.64233600000011</v>
      </c>
      <c r="L19" s="29">
        <f>E19*'Nb licenciés 2019'!B18</f>
        <v>5515.5950960000018</v>
      </c>
      <c r="M19" s="29">
        <f>F19*'Nb licenciés 2019'!D18</f>
        <v>583.59784000000002</v>
      </c>
      <c r="N19" s="29">
        <f>G19*'Nb licenciés 2019'!I18</f>
        <v>281.07977600000009</v>
      </c>
      <c r="P19" s="31">
        <f>SUM(I19:N19)</f>
        <v>50300.178728000006</v>
      </c>
    </row>
    <row r="20" spans="1:16">
      <c r="A20" s="14" t="s">
        <v>50</v>
      </c>
      <c r="B20" s="15">
        <v>33</v>
      </c>
      <c r="C20" s="15">
        <v>33</v>
      </c>
      <c r="D20" s="15">
        <v>0</v>
      </c>
      <c r="E20" s="15">
        <v>6</v>
      </c>
      <c r="F20" s="15">
        <v>5</v>
      </c>
      <c r="G20" s="16">
        <v>74</v>
      </c>
      <c r="H20" s="13"/>
      <c r="I20" s="29">
        <f>B20*'Nb licenciés 2019'!C19</f>
        <v>64261.268280000011</v>
      </c>
      <c r="J20" s="29">
        <f>C20*'Nb licenciés 2019'!E19</f>
        <v>16625.392344</v>
      </c>
      <c r="K20" s="29">
        <f>D20*'Nb licenciés 2019'!H19</f>
        <v>0</v>
      </c>
      <c r="L20" s="29">
        <f>E20*'Nb licenciés 2019'!B19</f>
        <v>6781.645104000002</v>
      </c>
      <c r="M20" s="29">
        <f>F20*'Nb licenciés 2019'!D19</f>
        <v>1179.1058400000002</v>
      </c>
      <c r="N20" s="29">
        <f>G20*'Nb licenciés 2019'!I19</f>
        <v>705.08147200000019</v>
      </c>
      <c r="P20" s="31">
        <f t="shared" si="0"/>
        <v>89552.493040000016</v>
      </c>
    </row>
    <row r="21" spans="1:16" ht="15.75" customHeight="1">
      <c r="A21" s="14" t="s">
        <v>18</v>
      </c>
      <c r="B21" s="15">
        <v>17</v>
      </c>
      <c r="C21" s="15">
        <v>28</v>
      </c>
      <c r="D21" s="15">
        <v>1</v>
      </c>
      <c r="E21" s="15">
        <v>9</v>
      </c>
      <c r="F21" s="15">
        <v>-1</v>
      </c>
      <c r="G21" s="16">
        <v>126</v>
      </c>
      <c r="H21" s="13"/>
      <c r="I21" s="29">
        <f>B21*'Nb licenciés 2019'!C20</f>
        <v>28265.191712000003</v>
      </c>
      <c r="J21" s="29">
        <f>C21*'Nb licenciés 2019'!E20</f>
        <v>6803.0833920000005</v>
      </c>
      <c r="K21" s="29">
        <f>D21*'Nb licenciés 2019'!H20</f>
        <v>64.314864000000014</v>
      </c>
      <c r="L21" s="29">
        <f>E21*'Nb licenciés 2019'!B20</f>
        <v>7010.3201760000011</v>
      </c>
      <c r="M21" s="29">
        <f>F21*'Nb licenciés 2019'!D20</f>
        <v>-60.741816000000007</v>
      </c>
      <c r="N21" s="29">
        <f>G21*'Nb licenciés 2019'!I20</f>
        <v>3451.5643680000007</v>
      </c>
      <c r="P21" s="31">
        <f t="shared" si="0"/>
        <v>45533.732695999999</v>
      </c>
    </row>
    <row r="22" spans="1:16">
      <c r="A22" s="52" t="s">
        <v>51</v>
      </c>
      <c r="B22" s="15">
        <v>20</v>
      </c>
      <c r="C22" s="15">
        <v>4</v>
      </c>
      <c r="D22" s="15">
        <v>4</v>
      </c>
      <c r="E22" s="15">
        <v>0</v>
      </c>
      <c r="F22" s="15">
        <v>3.5</v>
      </c>
      <c r="G22" s="16">
        <v>37</v>
      </c>
      <c r="H22" s="53"/>
      <c r="I22" s="29">
        <f>B22*'Nb licenciés 2019'!C21</f>
        <v>4025.6340800000003</v>
      </c>
      <c r="J22" s="29">
        <f>C22*'Nb licenciés 2019'!E21</f>
        <v>214.38288000000003</v>
      </c>
      <c r="K22" s="29">
        <f>D22*'Nb licenciés 2019'!H21</f>
        <v>309.66416000000004</v>
      </c>
      <c r="L22" s="29">
        <f>E22*'Nb licenciés 2019'!B21</f>
        <v>0</v>
      </c>
      <c r="M22" s="29">
        <f>F22*'Nb licenciés 2019'!D21</f>
        <v>83.371120000000019</v>
      </c>
      <c r="N22" s="29">
        <f>G22*'Nb licenciés 2019'!I21</f>
        <v>176.27036800000005</v>
      </c>
      <c r="O22" s="54"/>
      <c r="P22" s="55">
        <f t="shared" si="0"/>
        <v>4809.3226080000004</v>
      </c>
    </row>
    <row r="23" spans="1:16">
      <c r="A23" s="5" t="s">
        <v>20</v>
      </c>
      <c r="B23" s="28">
        <v>16</v>
      </c>
      <c r="C23" s="28">
        <v>4</v>
      </c>
      <c r="D23" s="28">
        <v>4</v>
      </c>
      <c r="E23" s="28">
        <v>6</v>
      </c>
      <c r="F23" s="28">
        <v>3</v>
      </c>
      <c r="G23" s="28">
        <v>16</v>
      </c>
      <c r="I23" s="29">
        <f>B23*'Nb licenciés 2019'!C22</f>
        <v>71441.90374400001</v>
      </c>
      <c r="J23" s="29">
        <f>C23*'Nb licenciés 2019'!E22</f>
        <v>957.57686400000011</v>
      </c>
      <c r="K23" s="29">
        <f>D23*'Nb licenciés 2019'!H22</f>
        <v>338.24854400000004</v>
      </c>
      <c r="L23" s="29">
        <f>E23*'Nb licenciés 2019'!B22</f>
        <v>6217.1035200000006</v>
      </c>
      <c r="M23" s="29">
        <f>F23*'Nb licenciés 2019'!D22</f>
        <v>196.51764000000006</v>
      </c>
      <c r="N23" s="29">
        <f>G23*'Nb licenciés 2019'!I22</f>
        <v>1048.0940800000003</v>
      </c>
      <c r="P23" s="31">
        <f t="shared" si="0"/>
        <v>80199.444392000019</v>
      </c>
    </row>
    <row r="24" spans="1:16">
      <c r="A24" s="14" t="s">
        <v>21</v>
      </c>
      <c r="B24" s="15">
        <v>33</v>
      </c>
      <c r="C24" s="15">
        <v>33</v>
      </c>
      <c r="D24" s="15">
        <v>0</v>
      </c>
      <c r="E24" s="15">
        <v>6</v>
      </c>
      <c r="F24" s="15">
        <v>5</v>
      </c>
      <c r="G24" s="16">
        <v>74</v>
      </c>
      <c r="H24" s="13"/>
      <c r="I24" s="29">
        <f>B24*'Nb licenciés 2019'!C23</f>
        <v>29595.556584000005</v>
      </c>
      <c r="J24" s="29">
        <f>C24*'Nb licenciés 2019'!E23</f>
        <v>5148.7621680000011</v>
      </c>
      <c r="K24" s="29">
        <f>D24*'Nb licenciés 2019'!H23</f>
        <v>0</v>
      </c>
      <c r="L24" s="29">
        <f>E24*'Nb licenciés 2019'!B23</f>
        <v>2572.5945600000005</v>
      </c>
      <c r="M24" s="29">
        <f>F24*'Nb licenciés 2019'!D23</f>
        <v>125.05668000000003</v>
      </c>
      <c r="N24" s="29">
        <f>G24*'Nb licenciés 2019'!I23</f>
        <v>0</v>
      </c>
      <c r="P24" s="31">
        <f t="shared" si="0"/>
        <v>37441.969992000006</v>
      </c>
    </row>
    <row r="25" spans="1:16">
      <c r="A25" s="14" t="s">
        <v>43</v>
      </c>
      <c r="B25" s="15">
        <v>15</v>
      </c>
      <c r="C25" s="15">
        <v>35</v>
      </c>
      <c r="D25" s="15">
        <v>9</v>
      </c>
      <c r="E25" s="15">
        <v>11</v>
      </c>
      <c r="F25" s="15">
        <v>17</v>
      </c>
      <c r="G25" s="16">
        <v>53</v>
      </c>
      <c r="H25" s="13"/>
      <c r="I25" s="29">
        <f>B25*'Nb licenciés 2019'!C24</f>
        <v>21009.522240000002</v>
      </c>
      <c r="J25" s="29">
        <f>C25*'Nb licenciés 2019'!E24</f>
        <v>7545.0863600000021</v>
      </c>
      <c r="K25" s="29">
        <f>D25*'Nb licenciés 2019'!H24</f>
        <v>300.13603200000006</v>
      </c>
      <c r="L25" s="29">
        <f>E25*'Nb licenciés 2019'!B24</f>
        <v>5777.6186160000016</v>
      </c>
      <c r="M25" s="29">
        <f>F25*'Nb licenciés 2019'!D24</f>
        <v>931.37451200000021</v>
      </c>
      <c r="N25" s="29">
        <f>G25*'Nb licenciés 2019'!I24</f>
        <v>126.24769600000003</v>
      </c>
      <c r="P25" s="31">
        <f t="shared" si="0"/>
        <v>35689.985456000002</v>
      </c>
    </row>
    <row r="26" spans="1:16">
      <c r="A26" s="5" t="s">
        <v>23</v>
      </c>
      <c r="B26" s="28">
        <v>27</v>
      </c>
      <c r="C26" s="28">
        <v>63</v>
      </c>
      <c r="D26" s="28">
        <v>38</v>
      </c>
      <c r="E26" s="28">
        <v>10</v>
      </c>
      <c r="F26" s="28">
        <v>16</v>
      </c>
      <c r="G26" s="28">
        <v>203</v>
      </c>
      <c r="I26" s="29">
        <f>B26*'Nb licenciés 2019'!C25</f>
        <v>62321.10321600001</v>
      </c>
      <c r="J26" s="29">
        <f>C26*'Nb licenciés 2019'!E25</f>
        <v>11255.101200000001</v>
      </c>
      <c r="K26" s="29">
        <f>D26*'Nb licenciés 2019'!H25</f>
        <v>2987.0681280000003</v>
      </c>
      <c r="L26" s="29">
        <f>E26*'Nb licenciés 2019'!B25</f>
        <v>8515.7644000000018</v>
      </c>
      <c r="M26" s="29">
        <f>F26*'Nb licenciés 2019'!D25</f>
        <v>323.95635200000004</v>
      </c>
      <c r="N26" s="29">
        <f>G26*'Nb licenciés 2019'!I25</f>
        <v>725.32874400000014</v>
      </c>
      <c r="P26" s="31">
        <f t="shared" si="0"/>
        <v>86128.322039999999</v>
      </c>
    </row>
    <row r="27" spans="1:16">
      <c r="A27" s="52" t="s">
        <v>24</v>
      </c>
      <c r="B27" s="15">
        <v>36.5</v>
      </c>
      <c r="C27" s="15">
        <v>12</v>
      </c>
      <c r="D27" s="15">
        <v>25</v>
      </c>
      <c r="E27" s="15">
        <v>22</v>
      </c>
      <c r="F27" s="15">
        <v>11.5</v>
      </c>
      <c r="G27" s="16">
        <v>96</v>
      </c>
      <c r="H27" s="53"/>
      <c r="I27" s="29">
        <f>B27*'Nb licenciés 2019'!C26</f>
        <v>16041.198996000003</v>
      </c>
      <c r="J27" s="29">
        <f>C27*'Nb licenciés 2019'!E26</f>
        <v>2043.7834560000006</v>
      </c>
      <c r="K27" s="29">
        <f>D27*'Nb licenciés 2019'!H26</f>
        <v>744.38499999999999</v>
      </c>
      <c r="L27" s="29">
        <f>E27*'Nb licenciés 2019'!B26</f>
        <v>7546.2773760000009</v>
      </c>
      <c r="M27" s="29">
        <f>F27*'Nb licenciés 2019'!D26</f>
        <v>3821.3748360000009</v>
      </c>
      <c r="N27" s="29">
        <f>G27*'Nb licenciés 2019'!I26</f>
        <v>2058.0756480000005</v>
      </c>
      <c r="O27" s="54"/>
      <c r="P27" s="55">
        <f>SUM(I27:N27)</f>
        <v>32255.095312000009</v>
      </c>
    </row>
    <row r="28" spans="1:16" ht="15.75" thickBot="1">
      <c r="A28" s="14" t="s">
        <v>44</v>
      </c>
      <c r="B28" s="15">
        <v>17</v>
      </c>
      <c r="C28" s="15">
        <v>17</v>
      </c>
      <c r="D28" s="15">
        <v>7</v>
      </c>
      <c r="E28" s="15">
        <v>10</v>
      </c>
      <c r="F28" s="15">
        <v>16</v>
      </c>
      <c r="G28" s="16">
        <v>54</v>
      </c>
      <c r="H28" s="13"/>
      <c r="I28" s="29">
        <f>B28*'Nb licenciés 2019'!C27</f>
        <v>79693.262591999999</v>
      </c>
      <c r="J28" s="29">
        <f>C28*'Nb licenciés 2019'!E27</f>
        <v>7390.254280000001</v>
      </c>
      <c r="K28" s="29">
        <f>D28*'Nb licenciés 2019'!H27</f>
        <v>483.55249600000002</v>
      </c>
      <c r="L28" s="29">
        <f>E28*'Nb licenciés 2019'!B27</f>
        <v>15935.79408</v>
      </c>
      <c r="M28" s="29">
        <f>F28*'Nb licenciés 2019'!D27</f>
        <v>1257.7128960000002</v>
      </c>
      <c r="N28" s="29">
        <f>G28*'Nb licenciés 2019'!I27</f>
        <v>3601.6323840000005</v>
      </c>
      <c r="P28" s="32">
        <f t="shared" si="0"/>
        <v>108362.20872800001</v>
      </c>
    </row>
    <row r="30" spans="1:16" ht="15.75" thickBot="1">
      <c r="P30" s="29">
        <f>SUM(P3:P28)</f>
        <v>1363093.3961720003</v>
      </c>
    </row>
    <row r="31" spans="1:16" ht="15.75" thickBot="1">
      <c r="B31" s="23">
        <v>23.613636363636363</v>
      </c>
      <c r="C31" s="23">
        <v>27.227272727272727</v>
      </c>
      <c r="D31" s="23">
        <v>12.636363636363637</v>
      </c>
      <c r="E31" s="23">
        <v>13</v>
      </c>
      <c r="F31" s="23">
        <v>14.5</v>
      </c>
      <c r="G31" s="24">
        <v>96.318181818181813</v>
      </c>
      <c r="P31" s="29"/>
    </row>
    <row r="33" spans="16:16">
      <c r="P33" s="29"/>
    </row>
  </sheetData>
  <conditionalFormatting sqref="F27:F28 F3:F5 F7:F9 F11:F12 F14:F15 F24:F25 F17:F22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9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9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9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7:H28 H3:H5 H7:H9 H11:H12 H14:H15 H24:H25 H17:H22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7:B28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G28 G3:G5 G7:G9 G11:G12 G14:G15 G24:G25 G17:G22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7:H28 H3:H5 H7:H9 H11:H12 H14:H15 H24:H25 H17:H22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7:B28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G28 G3:G5 G7:G9 G11:G12 G14:G15 G24:G25 G17:G22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topLeftCell="A4" workbookViewId="0">
      <selection activeCell="D33" sqref="D33"/>
    </sheetView>
  </sheetViews>
  <sheetFormatPr baseColWidth="10" defaultRowHeight="15"/>
  <cols>
    <col min="1" max="1" width="19.28515625" style="5" bestFit="1" customWidth="1"/>
    <col min="2" max="2" width="23.140625" style="5" bestFit="1" customWidth="1"/>
    <col min="3" max="3" width="23.28515625" style="5" bestFit="1" customWidth="1"/>
    <col min="4" max="4" width="18" style="5" bestFit="1" customWidth="1"/>
    <col min="5" max="5" width="21.42578125" style="5" bestFit="1" customWidth="1"/>
    <col min="6" max="6" width="32.85546875" style="5" bestFit="1" customWidth="1"/>
    <col min="7" max="7" width="33.140625" style="5" bestFit="1" customWidth="1"/>
    <col min="8" max="8" width="15.5703125" style="5" bestFit="1" customWidth="1"/>
    <col min="9" max="9" width="28.7109375" style="5" bestFit="1" customWidth="1"/>
    <col min="10" max="16384" width="11.42578125" style="5"/>
  </cols>
  <sheetData>
    <row r="1" spans="1:9" ht="15.75" thickBot="1"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ht="15.75" thickBot="1">
      <c r="A2" s="2" t="s">
        <v>0</v>
      </c>
      <c r="B2" s="44">
        <f>'Nb licenciés 2019'!B2*1.06</f>
        <v>563.06472416000008</v>
      </c>
      <c r="C2" s="44">
        <f>'Nb licenciés 2019'!C2*1.06</f>
        <v>1253.6396212800003</v>
      </c>
      <c r="D2" s="44">
        <f>'Nb licenciés 2019'!D2*1.06</f>
        <v>58.073940160000014</v>
      </c>
      <c r="E2" s="44">
        <f>'Nb licenciés 2019'!E2*1.06</f>
        <v>194.42145184000003</v>
      </c>
      <c r="F2" s="44">
        <f>'Nb licenciés 2019'!F2*1.06</f>
        <v>1.2624769600000003</v>
      </c>
      <c r="G2" s="44">
        <f>'Nb licenciés 2019'!G2*1.06</f>
        <v>0</v>
      </c>
      <c r="H2" s="44">
        <f>'Nb licenciés 2019'!H2*1.06</f>
        <v>61.861371040000016</v>
      </c>
      <c r="I2" s="44">
        <f>'Nb licenciés 2019'!I2*1.06</f>
        <v>10.099815680000003</v>
      </c>
    </row>
    <row r="3" spans="1:9" ht="15.75" thickBot="1">
      <c r="A3" s="3" t="s">
        <v>1</v>
      </c>
      <c r="B3" s="44">
        <f>'Nb licenciés 2019'!B3*1.06</f>
        <v>859.74680976000002</v>
      </c>
      <c r="C3" s="44">
        <f>'Nb licenciés 2019'!C3*1.06</f>
        <v>2437.8430097600003</v>
      </c>
      <c r="D3" s="44">
        <f>'Nb licenciés 2019'!D3*1.06</f>
        <v>61.861371040000016</v>
      </c>
      <c r="E3" s="44">
        <f>'Nb licenciés 2019'!E3*1.06</f>
        <v>409.04253504000002</v>
      </c>
      <c r="F3" s="44">
        <f>'Nb licenciés 2019'!F3*1.06</f>
        <v>0</v>
      </c>
      <c r="G3" s="44">
        <f>'Nb licenciés 2019'!G3*1.06</f>
        <v>0</v>
      </c>
      <c r="H3" s="44">
        <f>'Nb licenciés 2019'!H3*1.06</f>
        <v>80.79852544000002</v>
      </c>
      <c r="I3" s="44">
        <f>'Nb licenciés 2019'!I3*1.06</f>
        <v>5.0499078400000013</v>
      </c>
    </row>
    <row r="4" spans="1:9" ht="15.75" thickBot="1">
      <c r="A4" s="2" t="s">
        <v>2</v>
      </c>
      <c r="B4" s="44">
        <f>'Nb licenciés 2019'!B4*1.06</f>
        <v>315.6192400000001</v>
      </c>
      <c r="C4" s="44">
        <f>'Nb licenciés 2019'!C4*1.06</f>
        <v>797.88543872000025</v>
      </c>
      <c r="D4" s="44">
        <f>'Nb licenciés 2019'!D4*1.06</f>
        <v>31.561924000000001</v>
      </c>
      <c r="E4" s="44">
        <f>'Nb licenciés 2019'!E4*1.06</f>
        <v>165.38448176000006</v>
      </c>
      <c r="F4" s="44">
        <f>'Nb licenciés 2019'!F4*1.06</f>
        <v>0</v>
      </c>
      <c r="G4" s="44">
        <f>'Nb licenciés 2019'!G4*1.06</f>
        <v>0</v>
      </c>
      <c r="H4" s="44">
        <f>'Nb licenciés 2019'!H4*1.06</f>
        <v>20.199631360000005</v>
      </c>
      <c r="I4" s="44">
        <f>'Nb licenciés 2019'!I4*1.06</f>
        <v>2.5249539200000006</v>
      </c>
    </row>
    <row r="5" spans="1:9" ht="15.75" thickBot="1">
      <c r="A5" s="3" t="s">
        <v>3</v>
      </c>
      <c r="B5" s="44">
        <f>'Nb licenciés 2019'!B5*1.06</f>
        <v>604.72646384000018</v>
      </c>
      <c r="C5" s="44">
        <f>'Nb licenciés 2019'!C5*1.06</f>
        <v>1470.7856584000003</v>
      </c>
      <c r="D5" s="44">
        <f>'Nb licenciés 2019'!D5*1.06</f>
        <v>32.824400960000006</v>
      </c>
      <c r="E5" s="44">
        <f>'Nb licenciés 2019'!E5*1.06</f>
        <v>439.34198208000009</v>
      </c>
      <c r="F5" s="44">
        <f>'Nb licenciés 2019'!F5*1.06</f>
        <v>0</v>
      </c>
      <c r="G5" s="44">
        <f>'Nb licenciés 2019'!G5*1.06</f>
        <v>0</v>
      </c>
      <c r="H5" s="44">
        <f>'Nb licenciés 2019'!H5*1.06</f>
        <v>34.086877920000006</v>
      </c>
      <c r="I5" s="44">
        <f>'Nb licenciés 2019'!I5*1.06</f>
        <v>17.674677440000004</v>
      </c>
    </row>
    <row r="6" spans="1:9" ht="15.75" thickBot="1">
      <c r="A6" s="2" t="s">
        <v>4</v>
      </c>
      <c r="B6" s="44">
        <f>'Nb licenciés 2019'!B6*1.06</f>
        <v>698.14975888000015</v>
      </c>
      <c r="C6" s="44">
        <f>'Nb licenciés 2019'!C6*1.06</f>
        <v>2729.4751875200004</v>
      </c>
      <c r="D6" s="44">
        <f>'Nb licenciés 2019'!D6*1.06</f>
        <v>7.5748617600000019</v>
      </c>
      <c r="E6" s="44">
        <f>'Nb licenciés 2019'!E6*1.06</f>
        <v>46.711647520000007</v>
      </c>
      <c r="F6" s="44">
        <f>'Nb licenciés 2019'!F6*1.06</f>
        <v>0</v>
      </c>
      <c r="G6" s="44">
        <f>'Nb licenciés 2019'!G6*1.06</f>
        <v>0</v>
      </c>
      <c r="H6" s="44">
        <f>'Nb licenciés 2019'!H6*1.06</f>
        <v>94.685772000000014</v>
      </c>
      <c r="I6" s="44">
        <f>'Nb licenciés 2019'!I6*1.06</f>
        <v>1.2624769600000003</v>
      </c>
    </row>
    <row r="7" spans="1:9" ht="15.75" thickBot="1">
      <c r="A7" s="3" t="s">
        <v>5</v>
      </c>
      <c r="B7" s="44">
        <f>'Nb licenciés 2019'!B7*1.06</f>
        <v>746.12388336000026</v>
      </c>
      <c r="C7" s="44">
        <f>'Nb licenciés 2019'!C7*1.06</f>
        <v>1474.5730892800004</v>
      </c>
      <c r="D7" s="44">
        <f>'Nb licenciés 2019'!D7*1.06</f>
        <v>133.82255776000002</v>
      </c>
      <c r="E7" s="44">
        <f>'Nb licenciés 2019'!E7*1.06</f>
        <v>329.50648656000004</v>
      </c>
      <c r="F7" s="44">
        <f>'Nb licenciés 2019'!F7*1.06</f>
        <v>0</v>
      </c>
      <c r="G7" s="44">
        <f>'Nb licenciés 2019'!G7*1.06</f>
        <v>0</v>
      </c>
      <c r="H7" s="44">
        <f>'Nb licenciés 2019'!H7*1.06</f>
        <v>53.024032320000018</v>
      </c>
      <c r="I7" s="44">
        <f>'Nb licenciés 2019'!I7*1.06</f>
        <v>10.099815680000003</v>
      </c>
    </row>
    <row r="8" spans="1:9" ht="15.75" thickBot="1">
      <c r="A8" s="2" t="s">
        <v>6</v>
      </c>
      <c r="B8" s="44">
        <f>'Nb licenciés 2019'!B8*1.06</f>
        <v>338.34382528000009</v>
      </c>
      <c r="C8" s="44">
        <f>'Nb licenciés 2019'!C8*1.06</f>
        <v>1209.4529276800004</v>
      </c>
      <c r="D8" s="44">
        <f>'Nb licenciés 2019'!D8*1.06</f>
        <v>47.974124480000008</v>
      </c>
      <c r="E8" s="44">
        <f>'Nb licenciés 2019'!E8*1.06</f>
        <v>290.36970080000003</v>
      </c>
      <c r="F8" s="44">
        <f>'Nb licenciés 2019'!F8*1.06</f>
        <v>1.2624769600000003</v>
      </c>
      <c r="G8" s="44">
        <f>'Nb licenciés 2019'!G8*1.06</f>
        <v>0</v>
      </c>
      <c r="H8" s="44">
        <f>'Nb licenciés 2019'!H8*1.06</f>
        <v>31.561924000000001</v>
      </c>
      <c r="I8" s="44">
        <f>'Nb licenciés 2019'!I8*1.06</f>
        <v>128.77264992000002</v>
      </c>
    </row>
    <row r="9" spans="1:9" ht="15.75" thickBot="1">
      <c r="A9" s="3" t="s">
        <v>7</v>
      </c>
      <c r="B9" s="44">
        <f>'Nb licenciés 2019'!B9*1.06</f>
        <v>213.35860624000003</v>
      </c>
      <c r="C9" s="44">
        <f>'Nb licenciés 2019'!C9*1.06</f>
        <v>299.20703952000002</v>
      </c>
      <c r="D9" s="44">
        <f>'Nb licenciés 2019'!D9*1.06</f>
        <v>1.2624769600000003</v>
      </c>
      <c r="E9" s="44">
        <f>'Nb licenciés 2019'!E9*1.06</f>
        <v>85.848433280000009</v>
      </c>
      <c r="F9" s="44">
        <f>'Nb licenciés 2019'!F9*1.06</f>
        <v>2.5249539200000006</v>
      </c>
      <c r="G9" s="44">
        <f>'Nb licenciés 2019'!G9*1.06</f>
        <v>0</v>
      </c>
      <c r="H9" s="44">
        <f>'Nb licenciés 2019'!H9*1.06</f>
        <v>21.462108320000002</v>
      </c>
      <c r="I9" s="44">
        <f>'Nb licenciés 2019'!I9*1.06</f>
        <v>0</v>
      </c>
    </row>
    <row r="10" spans="1:9" ht="15.75" thickBot="1">
      <c r="A10" s="2" t="s">
        <v>8</v>
      </c>
      <c r="B10" s="44">
        <f>'Nb licenciés 2019'!B10*1.06</f>
        <v>508.77821488000006</v>
      </c>
      <c r="C10" s="44">
        <f>'Nb licenciés 2019'!C10*1.06</f>
        <v>2019.9631360000001</v>
      </c>
      <c r="D10" s="44">
        <f>'Nb licenciés 2019'!D10*1.06</f>
        <v>34.086877920000006</v>
      </c>
      <c r="E10" s="44">
        <f>'Nb licenciés 2019'!E10*1.06</f>
        <v>294.15713168000008</v>
      </c>
      <c r="F10" s="44">
        <f>'Nb licenciés 2019'!F10*1.06</f>
        <v>0</v>
      </c>
      <c r="G10" s="44">
        <f>'Nb licenciés 2019'!G10*1.06</f>
        <v>0</v>
      </c>
      <c r="H10" s="44">
        <f>'Nb licenciés 2019'!H10*1.06</f>
        <v>50.499078400000016</v>
      </c>
      <c r="I10" s="44">
        <f>'Nb licenciés 2019'!I10*1.06</f>
        <v>13.887246560000001</v>
      </c>
    </row>
    <row r="11" spans="1:9" ht="15.75" thickBot="1">
      <c r="A11" s="3" t="s">
        <v>9</v>
      </c>
      <c r="B11" s="44">
        <f>'Nb licenciés 2019'!B11*1.06</f>
        <v>411.56748896000005</v>
      </c>
      <c r="C11" s="44">
        <f>'Nb licenciés 2019'!C11*1.06</f>
        <v>854.69690192000019</v>
      </c>
      <c r="D11" s="44">
        <f>'Nb licenciés 2019'!D11*1.06</f>
        <v>128.77264992000002</v>
      </c>
      <c r="E11" s="44">
        <f>'Nb licenciés 2019'!E11*1.06</f>
        <v>208.30869840000005</v>
      </c>
      <c r="F11" s="44">
        <f>'Nb licenciés 2019'!F11*1.06</f>
        <v>0</v>
      </c>
      <c r="G11" s="44">
        <f>'Nb licenciés 2019'!G11*1.06</f>
        <v>0</v>
      </c>
      <c r="H11" s="44">
        <f>'Nb licenciés 2019'!H11*1.06</f>
        <v>36.611831840000008</v>
      </c>
      <c r="I11" s="44">
        <f>'Nb licenciés 2019'!I11*1.06</f>
        <v>1.2624769600000003</v>
      </c>
    </row>
    <row r="12" spans="1:9" ht="15.75" thickBot="1">
      <c r="A12" s="2" t="s">
        <v>10</v>
      </c>
      <c r="B12" s="44">
        <f>'Nb licenciés 2019'!B12*1.06</f>
        <v>198.20888272000005</v>
      </c>
      <c r="C12" s="44">
        <f>'Nb licenciés 2019'!C12*1.06</f>
        <v>342.13125616000008</v>
      </c>
      <c r="D12" s="44">
        <f>'Nb licenciés 2019'!D12*1.06</f>
        <v>3.7874308800000009</v>
      </c>
      <c r="E12" s="44">
        <f>'Nb licenciés 2019'!E12*1.06</f>
        <v>18.937154400000004</v>
      </c>
      <c r="F12" s="44">
        <f>'Nb licenciés 2019'!F12*1.06</f>
        <v>0</v>
      </c>
      <c r="G12" s="44">
        <f>'Nb licenciés 2019'!G12*1.06</f>
        <v>0</v>
      </c>
      <c r="H12" s="44">
        <f>'Nb licenciés 2019'!H12*1.06</f>
        <v>45.449170560000013</v>
      </c>
      <c r="I12" s="44">
        <f>'Nb licenciés 2019'!I12*1.06</f>
        <v>51.76155536000001</v>
      </c>
    </row>
    <row r="13" spans="1:9" ht="15.75" thickBot="1">
      <c r="A13" s="3" t="s">
        <v>11</v>
      </c>
      <c r="B13" s="44">
        <f>'Nb licenciés 2019'!B13*1.06</f>
        <v>2571.6655675200004</v>
      </c>
      <c r="C13" s="44">
        <f>'Nb licenciés 2019'!C13*1.06</f>
        <v>8379.059583520002</v>
      </c>
      <c r="D13" s="44">
        <f>'Nb licenciés 2019'!D13*1.06</f>
        <v>178.00925136000004</v>
      </c>
      <c r="E13" s="44">
        <f>'Nb licenciés 2019'!E13*1.06</f>
        <v>339.60630224000005</v>
      </c>
      <c r="F13" s="44">
        <f>'Nb licenciés 2019'!F13*1.06</f>
        <v>0</v>
      </c>
      <c r="G13" s="44">
        <f>'Nb licenciés 2019'!G13*1.06</f>
        <v>0</v>
      </c>
      <c r="H13" s="44">
        <f>'Nb licenciés 2019'!H13*1.06</f>
        <v>112.36044944000002</v>
      </c>
      <c r="I13" s="44">
        <f>'Nb licenciés 2019'!I13*1.06</f>
        <v>55.548986240000005</v>
      </c>
    </row>
    <row r="14" spans="1:9" ht="15.75" thickBot="1">
      <c r="A14" s="2" t="s">
        <v>12</v>
      </c>
      <c r="B14" s="44">
        <f>'Nb licenciés 2019'!B14*1.06</f>
        <v>486.05362960000014</v>
      </c>
      <c r="C14" s="44">
        <f>'Nb licenciés 2019'!C14*1.06</f>
        <v>1450.5860270400003</v>
      </c>
      <c r="D14" s="44">
        <f>'Nb licenciés 2019'!D14*1.06</f>
        <v>37.874308800000009</v>
      </c>
      <c r="E14" s="44">
        <f>'Nb licenciés 2019'!E14*1.06</f>
        <v>124.98521904000003</v>
      </c>
      <c r="F14" s="44">
        <f>'Nb licenciés 2019'!F14*1.06</f>
        <v>0</v>
      </c>
      <c r="G14" s="44">
        <f>'Nb licenciés 2019'!G14*1.06</f>
        <v>0</v>
      </c>
      <c r="H14" s="44">
        <f>'Nb licenciés 2019'!H14*1.06</f>
        <v>46.711647520000007</v>
      </c>
      <c r="I14" s="44">
        <f>'Nb licenciés 2019'!I14*1.06</f>
        <v>0</v>
      </c>
    </row>
    <row r="15" spans="1:9" ht="15.75" thickBot="1">
      <c r="A15" s="3" t="s">
        <v>13</v>
      </c>
      <c r="B15" s="44">
        <f>'Nb licenciés 2019'!B15*1.06</f>
        <v>338.34382528000009</v>
      </c>
      <c r="C15" s="44">
        <f>'Nb licenciés 2019'!C15*1.06</f>
        <v>347.18116400000002</v>
      </c>
      <c r="D15" s="44">
        <f>'Nb licenciés 2019'!D15*1.06</f>
        <v>71.961186720000015</v>
      </c>
      <c r="E15" s="44">
        <f>'Nb licenciés 2019'!E15*1.06</f>
        <v>203.25879056000002</v>
      </c>
      <c r="F15" s="44">
        <f>'Nb licenciés 2019'!F15*1.06</f>
        <v>0</v>
      </c>
      <c r="G15" s="44">
        <f>'Nb licenciés 2019'!G15*1.06</f>
        <v>0</v>
      </c>
      <c r="H15" s="44">
        <f>'Nb licenciés 2019'!H15*1.06</f>
        <v>34.086877920000006</v>
      </c>
      <c r="I15" s="44">
        <f>'Nb licenciés 2019'!I15*1.06</f>
        <v>0</v>
      </c>
    </row>
    <row r="16" spans="1:9" ht="15.75" thickBot="1">
      <c r="A16" s="2" t="s">
        <v>14</v>
      </c>
      <c r="B16" s="44">
        <f>'Nb licenciés 2019'!B16*1.06</f>
        <v>922.8706577600002</v>
      </c>
      <c r="C16" s="44">
        <f>'Nb licenciés 2019'!C16*1.06</f>
        <v>2158.8356016000007</v>
      </c>
      <c r="D16" s="44">
        <f>'Nb licenciés 2019'!D16*1.06</f>
        <v>22.724585280000007</v>
      </c>
      <c r="E16" s="44">
        <f>'Nb licenciés 2019'!E16*1.06</f>
        <v>180.53420528000004</v>
      </c>
      <c r="F16" s="44">
        <f>'Nb licenciés 2019'!F16*1.06</f>
        <v>2.5249539200000006</v>
      </c>
      <c r="G16" s="44">
        <f>'Nb licenciés 2019'!G16*1.06</f>
        <v>0</v>
      </c>
      <c r="H16" s="44">
        <f>'Nb licenciés 2019'!H16*1.06</f>
        <v>53.024032320000018</v>
      </c>
      <c r="I16" s="44">
        <f>'Nb licenciés 2019'!I16*1.06</f>
        <v>31.561924000000001</v>
      </c>
    </row>
    <row r="17" spans="1:9" ht="15.75" thickBot="1">
      <c r="A17" s="3" t="s">
        <v>15</v>
      </c>
      <c r="B17" s="44">
        <f>'Nb licenciés 2019'!B17*1.06</f>
        <v>37.874308800000009</v>
      </c>
      <c r="C17" s="44">
        <f>'Nb licenciés 2019'!C17*1.06</f>
        <v>65.648801920000011</v>
      </c>
      <c r="D17" s="44">
        <f>'Nb licenciés 2019'!D17*1.06</f>
        <v>0</v>
      </c>
      <c r="E17" s="44">
        <f>'Nb licenciés 2019'!E17*1.06</f>
        <v>12.624769600000004</v>
      </c>
      <c r="F17" s="44">
        <f>'Nb licenciés 2019'!F17*1.06</f>
        <v>0</v>
      </c>
      <c r="G17" s="44">
        <f>'Nb licenciés 2019'!G17*1.06</f>
        <v>0</v>
      </c>
      <c r="H17" s="44">
        <f>'Nb licenciés 2019'!H17*1.06</f>
        <v>26.512016160000009</v>
      </c>
      <c r="I17" s="44">
        <f>'Nb licenciés 2019'!I17*1.06</f>
        <v>3.7874308800000009</v>
      </c>
    </row>
    <row r="18" spans="1:9" ht="15.75" thickBot="1">
      <c r="A18" s="2" t="s">
        <v>16</v>
      </c>
      <c r="B18" s="44">
        <f>'Nb licenciés 2019'!B18*1.06</f>
        <v>531.50280016000022</v>
      </c>
      <c r="C18" s="44">
        <f>'Nb licenciés 2019'!C18*1.06</f>
        <v>1764.9427900800003</v>
      </c>
      <c r="D18" s="44">
        <f>'Nb licenciés 2019'!D18*1.06</f>
        <v>88.37338720000001</v>
      </c>
      <c r="E18" s="44">
        <f>'Nb licenciés 2019'!E18*1.06</f>
        <v>308.04437823999996</v>
      </c>
      <c r="F18" s="44">
        <f>'Nb licenciés 2019'!F18*1.06</f>
        <v>1.2624769600000003</v>
      </c>
      <c r="G18" s="44">
        <f>'Nb licenciés 2019'!G18*1.06</f>
        <v>0</v>
      </c>
      <c r="H18" s="44">
        <f>'Nb licenciés 2019'!H18*1.06</f>
        <v>41.661739680000011</v>
      </c>
      <c r="I18" s="44">
        <f>'Nb licenciés 2019'!I18*1.06</f>
        <v>2.5249539200000006</v>
      </c>
    </row>
    <row r="19" spans="1:9" ht="15.75" thickBot="1">
      <c r="A19" s="3" t="s">
        <v>17</v>
      </c>
      <c r="B19" s="44">
        <f>'Nb licenciés 2019'!B19*1.06</f>
        <v>1198.0906350400005</v>
      </c>
      <c r="C19" s="44">
        <f>'Nb licenciés 2019'!C19*1.06</f>
        <v>2064.1498296000004</v>
      </c>
      <c r="D19" s="44">
        <f>'Nb licenciés 2019'!D19*1.06</f>
        <v>249.97043808000006</v>
      </c>
      <c r="E19" s="44">
        <f>'Nb licenciés 2019'!E19*1.06</f>
        <v>534.02775408000002</v>
      </c>
      <c r="F19" s="44">
        <f>'Nb licenciés 2019'!F19*1.06</f>
        <v>0</v>
      </c>
      <c r="G19" s="44">
        <f>'Nb licenciés 2019'!G19*1.06</f>
        <v>0</v>
      </c>
      <c r="H19" s="44">
        <f>'Nb licenciés 2019'!H19*1.06</f>
        <v>94.685772000000014</v>
      </c>
      <c r="I19" s="44">
        <f>'Nb licenciés 2019'!I19*1.06</f>
        <v>10.099815680000003</v>
      </c>
    </row>
    <row r="20" spans="1:9" ht="15.75" thickBot="1">
      <c r="A20" s="2" t="s">
        <v>18</v>
      </c>
      <c r="B20" s="44">
        <f>'Nb licenciés 2019'!B20*1.06</f>
        <v>825.65993184000024</v>
      </c>
      <c r="C20" s="44">
        <f>'Nb licenciés 2019'!C20*1.06</f>
        <v>1762.4178361600002</v>
      </c>
      <c r="D20" s="44">
        <f>'Nb licenciés 2019'!D20*1.06</f>
        <v>64.38632496000001</v>
      </c>
      <c r="E20" s="44">
        <f>'Nb licenciés 2019'!E20*1.06</f>
        <v>257.54529984000004</v>
      </c>
      <c r="F20" s="44">
        <f>'Nb licenciés 2019'!F20*1.06</f>
        <v>0</v>
      </c>
      <c r="G20" s="44">
        <f>'Nb licenciés 2019'!G20*1.06</f>
        <v>0</v>
      </c>
      <c r="H20" s="44">
        <f>'Nb licenciés 2019'!H20*1.06</f>
        <v>68.173755840000013</v>
      </c>
      <c r="I20" s="44">
        <f>'Nb licenciés 2019'!I20*1.06</f>
        <v>29.036970080000007</v>
      </c>
    </row>
    <row r="21" spans="1:9" ht="15.75" thickBot="1">
      <c r="A21" s="3" t="s">
        <v>19</v>
      </c>
      <c r="B21" s="44">
        <f>'Nb licenciés 2019'!B21*1.06</f>
        <v>98.473202880000017</v>
      </c>
      <c r="C21" s="44">
        <f>'Nb licenciés 2019'!C21*1.06</f>
        <v>213.35860624000003</v>
      </c>
      <c r="D21" s="44">
        <f>'Nb licenciés 2019'!D21*1.06</f>
        <v>25.249539200000008</v>
      </c>
      <c r="E21" s="44">
        <f>'Nb licenciés 2019'!E21*1.06</f>
        <v>56.811463200000013</v>
      </c>
      <c r="F21" s="44">
        <f>'Nb licenciés 2019'!F21*1.06</f>
        <v>0</v>
      </c>
      <c r="G21" s="44">
        <f>'Nb licenciés 2019'!G21*1.06</f>
        <v>0</v>
      </c>
      <c r="H21" s="44">
        <f>'Nb licenciés 2019'!H21*1.06</f>
        <v>82.061002400000021</v>
      </c>
      <c r="I21" s="44">
        <f>'Nb licenciés 2019'!I21*1.06</f>
        <v>5.0499078400000013</v>
      </c>
    </row>
    <row r="22" spans="1:9" ht="15.75" thickBot="1">
      <c r="A22" s="2" t="s">
        <v>20</v>
      </c>
      <c r="B22" s="44">
        <f>'Nb licenciés 2019'!B22*1.06</f>
        <v>1098.3549552000002</v>
      </c>
      <c r="C22" s="44">
        <f>'Nb licenciés 2019'!C22*1.06</f>
        <v>4733.026123040001</v>
      </c>
      <c r="D22" s="44">
        <f>'Nb licenciés 2019'!D22*1.06</f>
        <v>69.436232800000028</v>
      </c>
      <c r="E22" s="44">
        <f>'Nb licenciés 2019'!E22*1.06</f>
        <v>253.75786896000005</v>
      </c>
      <c r="F22" s="44">
        <f>'Nb licenciés 2019'!F22*1.06</f>
        <v>0</v>
      </c>
      <c r="G22" s="44">
        <f>'Nb licenciés 2019'!G22*1.06</f>
        <v>0</v>
      </c>
      <c r="H22" s="44">
        <f>'Nb licenciés 2019'!H22*1.06</f>
        <v>89.635864160000011</v>
      </c>
      <c r="I22" s="44">
        <f>'Nb licenciés 2019'!I22*1.06</f>
        <v>69.436232800000028</v>
      </c>
    </row>
    <row r="23" spans="1:9" ht="15.75" thickBot="1">
      <c r="A23" s="3" t="s">
        <v>21</v>
      </c>
      <c r="B23" s="44">
        <f>'Nb licenciés 2019'!B23*1.06</f>
        <v>454.4917056000001</v>
      </c>
      <c r="C23" s="44">
        <f>'Nb licenciés 2019'!C23*1.06</f>
        <v>950.64515088000019</v>
      </c>
      <c r="D23" s="44">
        <f>'Nb licenciés 2019'!D23*1.06</f>
        <v>26.512016160000009</v>
      </c>
      <c r="E23" s="44">
        <f>'Nb licenciés 2019'!E23*1.06</f>
        <v>165.38448176000006</v>
      </c>
      <c r="F23" s="44">
        <f>'Nb licenciés 2019'!F23*1.06</f>
        <v>0</v>
      </c>
      <c r="G23" s="44">
        <f>'Nb licenciés 2019'!G23*1.06</f>
        <v>0</v>
      </c>
      <c r="H23" s="44">
        <f>'Nb licenciés 2019'!H23*1.06</f>
        <v>35.349354880000007</v>
      </c>
      <c r="I23" s="44">
        <f>'Nb licenciés 2019'!I23*1.06</f>
        <v>0</v>
      </c>
    </row>
    <row r="24" spans="1:9" ht="15.75" thickBot="1">
      <c r="A24" s="2" t="s">
        <v>22</v>
      </c>
      <c r="B24" s="44">
        <f>'Nb licenciés 2019'!B24*1.06</f>
        <v>556.75233936000018</v>
      </c>
      <c r="C24" s="44">
        <f>'Nb licenciés 2019'!C24*1.06</f>
        <v>1484.6729049600003</v>
      </c>
      <c r="D24" s="44">
        <f>'Nb licenciés 2019'!D24*1.06</f>
        <v>58.073940160000014</v>
      </c>
      <c r="E24" s="44">
        <f>'Nb licenciés 2019'!E24*1.06</f>
        <v>228.50832976000007</v>
      </c>
      <c r="F24" s="44">
        <f>'Nb licenciés 2019'!F24*1.06</f>
        <v>1.2624769600000003</v>
      </c>
      <c r="G24" s="44">
        <f>'Nb licenciés 2019'!G24*1.06</f>
        <v>0</v>
      </c>
      <c r="H24" s="44">
        <f>'Nb licenciés 2019'!H24*1.06</f>
        <v>35.349354880000007</v>
      </c>
      <c r="I24" s="44">
        <f>'Nb licenciés 2019'!I24*1.06</f>
        <v>2.5249539200000006</v>
      </c>
    </row>
    <row r="25" spans="1:9" ht="15.75" thickBot="1">
      <c r="A25" s="3" t="s">
        <v>23</v>
      </c>
      <c r="B25" s="44">
        <f>'Nb licenciés 2019'!B25*1.06</f>
        <v>902.67102640000019</v>
      </c>
      <c r="C25" s="44">
        <f>'Nb licenciés 2019'!C25*1.06</f>
        <v>2446.6803484800002</v>
      </c>
      <c r="D25" s="44">
        <f>'Nb licenciés 2019'!D25*1.06</f>
        <v>21.462108320000002</v>
      </c>
      <c r="E25" s="44">
        <f>'Nb licenciés 2019'!E25*1.06</f>
        <v>189.37154400000003</v>
      </c>
      <c r="F25" s="44">
        <f>'Nb licenciés 2019'!F25*1.06</f>
        <v>1.2624769600000003</v>
      </c>
      <c r="G25" s="44">
        <f>'Nb licenciés 2019'!G25*1.06</f>
        <v>0</v>
      </c>
      <c r="H25" s="44">
        <f>'Nb licenciés 2019'!H25*1.06</f>
        <v>83.323479360000022</v>
      </c>
      <c r="I25" s="44">
        <f>'Nb licenciés 2019'!I25*1.06</f>
        <v>3.7874308800000009</v>
      </c>
    </row>
    <row r="26" spans="1:9" ht="15.75" thickBot="1">
      <c r="A26" s="2" t="s">
        <v>24</v>
      </c>
      <c r="B26" s="44">
        <f>'Nb licenciés 2019'!B26*1.06</f>
        <v>363.5933644800001</v>
      </c>
      <c r="C26" s="44">
        <f>'Nb licenciés 2019'!C26*1.06</f>
        <v>465.85399824000012</v>
      </c>
      <c r="D26" s="44">
        <f>'Nb licenciés 2019'!D26*1.06</f>
        <v>352.23107184000008</v>
      </c>
      <c r="E26" s="44">
        <f>'Nb licenciés 2019'!E26*1.06</f>
        <v>180.53420528000004</v>
      </c>
      <c r="F26" s="44">
        <f>'Nb licenciés 2019'!F26*1.06</f>
        <v>1.2624769600000003</v>
      </c>
      <c r="G26" s="44">
        <f>'Nb licenciés 2019'!G26*1.06</f>
        <v>0</v>
      </c>
      <c r="H26" s="44">
        <f>'Nb licenciés 2019'!H26*1.06</f>
        <v>31.561924000000001</v>
      </c>
      <c r="I26" s="44">
        <f>'Nb licenciés 2019'!I26*1.06</f>
        <v>22.724585280000007</v>
      </c>
    </row>
    <row r="27" spans="1:9" ht="15.75" thickBot="1">
      <c r="A27" s="4" t="s">
        <v>25</v>
      </c>
      <c r="B27" s="44">
        <f>'Nb licenciés 2019'!B27*1.06</f>
        <v>1689.1941724800001</v>
      </c>
      <c r="C27" s="44">
        <f>'Nb licenciés 2019'!C27*1.06</f>
        <v>4969.1093145599998</v>
      </c>
      <c r="D27" s="44">
        <f>'Nb licenciés 2019'!D27*1.06</f>
        <v>83.323479360000022</v>
      </c>
      <c r="E27" s="44">
        <f>'Nb licenciés 2019'!E27*1.06</f>
        <v>460.80409040000012</v>
      </c>
      <c r="F27" s="44">
        <f>'Nb licenciés 2019'!F27*1.06</f>
        <v>6.312384800000002</v>
      </c>
      <c r="G27" s="44">
        <f>'Nb licenciés 2019'!G27*1.06</f>
        <v>0</v>
      </c>
      <c r="H27" s="44">
        <f>'Nb licenciés 2019'!H27*1.06</f>
        <v>73.223663680000016</v>
      </c>
      <c r="I27" s="44">
        <f>'Nb licenciés 2019'!I27*1.06</f>
        <v>70.698709760000014</v>
      </c>
    </row>
    <row r="28" spans="1:9">
      <c r="B28" s="45"/>
      <c r="C28" s="45"/>
      <c r="D28" s="45"/>
      <c r="E28" s="45"/>
      <c r="F28" s="45"/>
      <c r="G28" s="45"/>
      <c r="H28" s="45"/>
      <c r="I28" s="45"/>
    </row>
    <row r="29" spans="1:9">
      <c r="A29" s="5" t="s">
        <v>34</v>
      </c>
      <c r="B29" s="45">
        <f>SUM(B2:B27)</f>
        <v>17533.280020480004</v>
      </c>
      <c r="C29" s="45">
        <f t="shared" ref="C29:I29" si="0">SUM(C2:C27)</f>
        <v>48145.82134656002</v>
      </c>
      <c r="D29" s="45">
        <f t="shared" si="0"/>
        <v>1891.1904860800005</v>
      </c>
      <c r="E29" s="45">
        <f t="shared" si="0"/>
        <v>5977.8284056000002</v>
      </c>
      <c r="F29" s="45">
        <f t="shared" si="0"/>
        <v>18.937154400000004</v>
      </c>
      <c r="G29" s="45">
        <f t="shared" si="0"/>
        <v>0</v>
      </c>
      <c r="H29" s="45">
        <f t="shared" si="0"/>
        <v>1437.9612574400005</v>
      </c>
      <c r="I29" s="45">
        <f t="shared" si="0"/>
        <v>549.17747759999997</v>
      </c>
    </row>
    <row r="30" spans="1:9">
      <c r="B30" s="45"/>
      <c r="C30" s="45"/>
      <c r="D30" s="45"/>
      <c r="E30" s="45"/>
      <c r="F30" s="45"/>
      <c r="G30" s="45"/>
      <c r="H30" s="45"/>
      <c r="I30" s="45"/>
    </row>
    <row r="31" spans="1:9">
      <c r="A31" s="5" t="s">
        <v>35</v>
      </c>
      <c r="B31" s="45">
        <f>SUM(B29:I29)</f>
        <v>75554.196148160016</v>
      </c>
      <c r="C31" s="45"/>
      <c r="D31" s="45"/>
      <c r="E31" s="45"/>
      <c r="F31" s="45"/>
      <c r="G31" s="45"/>
      <c r="H31" s="45"/>
      <c r="I31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Nb licenciés 2016</vt:lpstr>
      <vt:lpstr>Recettes Licences Ligues 2016</vt:lpstr>
      <vt:lpstr>Nb licenciés 2017</vt:lpstr>
      <vt:lpstr>Recettes Licences Ligues 2017</vt:lpstr>
      <vt:lpstr>Nb licenciés 2018</vt:lpstr>
      <vt:lpstr>Recettes Licences Ligues 2018</vt:lpstr>
      <vt:lpstr>Nb licenciés 2019</vt:lpstr>
      <vt:lpstr>Recettes Licences Ligues 2019</vt:lpstr>
      <vt:lpstr>Nb licenciés 2020</vt:lpstr>
      <vt:lpstr>Recettes Licences Ligues 2020</vt:lpstr>
      <vt:lpstr>Tarifs 2017-2020</vt:lpstr>
      <vt:lpstr>Evolution Recettes Ligues</vt:lpstr>
      <vt:lpstr>Recettes fédé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Florent</cp:lastModifiedBy>
  <dcterms:created xsi:type="dcterms:W3CDTF">2017-02-15T22:06:30Z</dcterms:created>
  <dcterms:modified xsi:type="dcterms:W3CDTF">2017-02-23T18:09:19Z</dcterms:modified>
</cp:coreProperties>
</file>