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715" windowHeight="6735" firstSheet="8" activeTab="11"/>
  </bookViews>
  <sheets>
    <sheet name="Nb licenciés 2016" sheetId="8" r:id="rId1"/>
    <sheet name="Recettes Licences Ligues 2016" sheetId="2" r:id="rId2"/>
    <sheet name="Nb licenciés 2017" sheetId="7" r:id="rId3"/>
    <sheet name="Recettes Licences Ligues 2017" sheetId="11" r:id="rId4"/>
    <sheet name="Nb licenciés 2018" sheetId="6" r:id="rId5"/>
    <sheet name="Recettes Licences Ligues 2018" sheetId="9" r:id="rId6"/>
    <sheet name="Nb licenciés 2019" sheetId="5" r:id="rId7"/>
    <sheet name="Recettes Licences Ligues 2019" sheetId="12" r:id="rId8"/>
    <sheet name="Nb licenciés 2020" sheetId="1" r:id="rId9"/>
    <sheet name="Recettes Licences Ligues 2020" sheetId="13" r:id="rId10"/>
    <sheet name="Tarifs 2017-2020" sheetId="4" r:id="rId11"/>
    <sheet name="Evolution Recettes Ligues" sheetId="14" r:id="rId12"/>
    <sheet name="Recettes fédé" sheetId="15" r:id="rId13"/>
  </sheets>
  <calcPr calcId="125725" concurrentCalc="0"/>
</workbook>
</file>

<file path=xl/calcChain.xml><?xml version="1.0" encoding="utf-8"?>
<calcChain xmlns="http://schemas.openxmlformats.org/spreadsheetml/2006/main">
  <c r="C2" i="1"/>
  <c r="D2"/>
  <c r="E2"/>
  <c r="F2"/>
  <c r="G2"/>
  <c r="H2"/>
  <c r="I2"/>
  <c r="C3"/>
  <c r="D3"/>
  <c r="E3"/>
  <c r="F3"/>
  <c r="G3"/>
  <c r="H3"/>
  <c r="I3"/>
  <c r="C4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"/>
  <c r="C2" i="5"/>
  <c r="D2"/>
  <c r="E2"/>
  <c r="F2"/>
  <c r="G2"/>
  <c r="H2"/>
  <c r="I2"/>
  <c r="C3"/>
  <c r="D3"/>
  <c r="E3"/>
  <c r="F3"/>
  <c r="G3"/>
  <c r="H3"/>
  <c r="I3"/>
  <c r="C4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"/>
  <c r="C2" i="6"/>
  <c r="D2"/>
  <c r="E2"/>
  <c r="F2"/>
  <c r="G2"/>
  <c r="H2"/>
  <c r="I2"/>
  <c r="C3"/>
  <c r="D3"/>
  <c r="E3"/>
  <c r="F3"/>
  <c r="G3"/>
  <c r="H3"/>
  <c r="I3"/>
  <c r="C4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"/>
  <c r="C2" i="7"/>
  <c r="D2"/>
  <c r="E2"/>
  <c r="F2"/>
  <c r="G2"/>
  <c r="H2"/>
  <c r="I2"/>
  <c r="C3"/>
  <c r="D3"/>
  <c r="E3"/>
  <c r="F3"/>
  <c r="G3"/>
  <c r="H3"/>
  <c r="I3"/>
  <c r="C4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"/>
  <c r="I3" i="12"/>
  <c r="J3"/>
  <c r="K3"/>
  <c r="L3"/>
  <c r="M3"/>
  <c r="N3"/>
  <c r="P3"/>
  <c r="E3" i="14"/>
  <c r="I3" i="9"/>
  <c r="J3"/>
  <c r="K3"/>
  <c r="L3"/>
  <c r="M3"/>
  <c r="N3"/>
  <c r="P3"/>
  <c r="D3" i="14"/>
  <c r="I3" i="13"/>
  <c r="J3"/>
  <c r="K3"/>
  <c r="L3"/>
  <c r="M3"/>
  <c r="N3"/>
  <c r="P3"/>
  <c r="F3" i="14"/>
  <c r="I3" i="11"/>
  <c r="J3"/>
  <c r="K3"/>
  <c r="L3"/>
  <c r="M3"/>
  <c r="N3"/>
  <c r="P3"/>
  <c r="C3" i="14"/>
  <c r="K3"/>
  <c r="I4" i="12"/>
  <c r="J4"/>
  <c r="K4"/>
  <c r="L4"/>
  <c r="M4"/>
  <c r="N4"/>
  <c r="P4"/>
  <c r="E4" i="14"/>
  <c r="I4" i="9"/>
  <c r="J4"/>
  <c r="K4"/>
  <c r="L4"/>
  <c r="M4"/>
  <c r="N4"/>
  <c r="P4"/>
  <c r="D4" i="14"/>
  <c r="I4" i="13"/>
  <c r="J4"/>
  <c r="K4"/>
  <c r="L4"/>
  <c r="M4"/>
  <c r="N4"/>
  <c r="P4"/>
  <c r="F4" i="14"/>
  <c r="I4" i="11"/>
  <c r="J4"/>
  <c r="K4"/>
  <c r="L4"/>
  <c r="M4"/>
  <c r="N4"/>
  <c r="P4"/>
  <c r="C4" i="14"/>
  <c r="K4"/>
  <c r="I5" i="12"/>
  <c r="J5"/>
  <c r="K5"/>
  <c r="L5"/>
  <c r="M5"/>
  <c r="N5"/>
  <c r="P5"/>
  <c r="E5" i="14"/>
  <c r="I5" i="9"/>
  <c r="J5"/>
  <c r="K5"/>
  <c r="L5"/>
  <c r="M5"/>
  <c r="N5"/>
  <c r="P5"/>
  <c r="D5" i="14"/>
  <c r="I5" i="13"/>
  <c r="J5"/>
  <c r="K5"/>
  <c r="L5"/>
  <c r="M5"/>
  <c r="N5"/>
  <c r="P5"/>
  <c r="F5" i="14"/>
  <c r="I5" i="11"/>
  <c r="J5"/>
  <c r="K5"/>
  <c r="L5"/>
  <c r="M5"/>
  <c r="N5"/>
  <c r="P5"/>
  <c r="C5" i="14"/>
  <c r="K5"/>
  <c r="I6" i="12"/>
  <c r="J6"/>
  <c r="K6"/>
  <c r="L6"/>
  <c r="M6"/>
  <c r="N6"/>
  <c r="P6"/>
  <c r="E6" i="14"/>
  <c r="I6" i="9"/>
  <c r="J6"/>
  <c r="K6"/>
  <c r="L6"/>
  <c r="M6"/>
  <c r="N6"/>
  <c r="P6"/>
  <c r="D6" i="14"/>
  <c r="I6" i="13"/>
  <c r="J6"/>
  <c r="K6"/>
  <c r="L6"/>
  <c r="M6"/>
  <c r="N6"/>
  <c r="P6"/>
  <c r="F6" i="14"/>
  <c r="I6" i="11"/>
  <c r="J6"/>
  <c r="K6"/>
  <c r="L6"/>
  <c r="M6"/>
  <c r="N6"/>
  <c r="P6"/>
  <c r="C6" i="14"/>
  <c r="K6"/>
  <c r="I7" i="12"/>
  <c r="J7"/>
  <c r="K7"/>
  <c r="L7"/>
  <c r="M7"/>
  <c r="N7"/>
  <c r="P7"/>
  <c r="E7" i="14"/>
  <c r="I7" i="9"/>
  <c r="J7"/>
  <c r="K7"/>
  <c r="L7"/>
  <c r="M7"/>
  <c r="N7"/>
  <c r="P7"/>
  <c r="D7" i="14"/>
  <c r="I7" i="13"/>
  <c r="J7"/>
  <c r="K7"/>
  <c r="L7"/>
  <c r="M7"/>
  <c r="N7"/>
  <c r="P7"/>
  <c r="F7" i="14"/>
  <c r="I7" i="11"/>
  <c r="J7"/>
  <c r="K7"/>
  <c r="L7"/>
  <c r="M7"/>
  <c r="N7"/>
  <c r="P7"/>
  <c r="C7" i="14"/>
  <c r="K7"/>
  <c r="I8" i="12"/>
  <c r="J8"/>
  <c r="K8"/>
  <c r="L8"/>
  <c r="M8"/>
  <c r="N8"/>
  <c r="P8"/>
  <c r="E8" i="14"/>
  <c r="I8" i="9"/>
  <c r="J8"/>
  <c r="K8"/>
  <c r="L8"/>
  <c r="M8"/>
  <c r="N8"/>
  <c r="P8"/>
  <c r="D8" i="14"/>
  <c r="I8" i="13"/>
  <c r="J8"/>
  <c r="K8"/>
  <c r="L8"/>
  <c r="M8"/>
  <c r="N8"/>
  <c r="P8"/>
  <c r="F8" i="14"/>
  <c r="I8" i="11"/>
  <c r="J8"/>
  <c r="K8"/>
  <c r="L8"/>
  <c r="M8"/>
  <c r="N8"/>
  <c r="P8"/>
  <c r="C8" i="14"/>
  <c r="K8"/>
  <c r="I9" i="12"/>
  <c r="J9"/>
  <c r="K9"/>
  <c r="L9"/>
  <c r="M9"/>
  <c r="N9"/>
  <c r="P9"/>
  <c r="E9" i="14"/>
  <c r="I9" i="9"/>
  <c r="J9"/>
  <c r="K9"/>
  <c r="L9"/>
  <c r="M9"/>
  <c r="N9"/>
  <c r="P9"/>
  <c r="D9" i="14"/>
  <c r="I9" i="13"/>
  <c r="J9"/>
  <c r="K9"/>
  <c r="L9"/>
  <c r="M9"/>
  <c r="N9"/>
  <c r="P9"/>
  <c r="F9" i="14"/>
  <c r="I9" i="11"/>
  <c r="J9"/>
  <c r="K9"/>
  <c r="L9"/>
  <c r="M9"/>
  <c r="N9"/>
  <c r="P9"/>
  <c r="C9" i="14"/>
  <c r="K9"/>
  <c r="I10" i="12"/>
  <c r="J10"/>
  <c r="K10"/>
  <c r="L10"/>
  <c r="M10"/>
  <c r="N10"/>
  <c r="P10"/>
  <c r="E10" i="14"/>
  <c r="I10" i="9"/>
  <c r="J10"/>
  <c r="K10"/>
  <c r="L10"/>
  <c r="M10"/>
  <c r="N10"/>
  <c r="P10"/>
  <c r="D10" i="14"/>
  <c r="I10" i="13"/>
  <c r="J10"/>
  <c r="K10"/>
  <c r="L10"/>
  <c r="M10"/>
  <c r="N10"/>
  <c r="P10"/>
  <c r="F10" i="14"/>
  <c r="I10" i="11"/>
  <c r="J10"/>
  <c r="K10"/>
  <c r="L10"/>
  <c r="M10"/>
  <c r="N10"/>
  <c r="P10"/>
  <c r="C10" i="14"/>
  <c r="K10"/>
  <c r="I11" i="12"/>
  <c r="J11"/>
  <c r="K11"/>
  <c r="L11"/>
  <c r="M11"/>
  <c r="N11"/>
  <c r="P11"/>
  <c r="E11" i="14"/>
  <c r="I11" i="9"/>
  <c r="J11"/>
  <c r="K11"/>
  <c r="L11"/>
  <c r="M11"/>
  <c r="N11"/>
  <c r="P11"/>
  <c r="D11" i="14"/>
  <c r="I11" i="13"/>
  <c r="J11"/>
  <c r="K11"/>
  <c r="L11"/>
  <c r="M11"/>
  <c r="N11"/>
  <c r="P11"/>
  <c r="F11" i="14"/>
  <c r="I11" i="11"/>
  <c r="J11"/>
  <c r="K11"/>
  <c r="L11"/>
  <c r="M11"/>
  <c r="N11"/>
  <c r="P11"/>
  <c r="C11" i="14"/>
  <c r="K11"/>
  <c r="I12" i="12"/>
  <c r="J12"/>
  <c r="K12"/>
  <c r="L12"/>
  <c r="M12"/>
  <c r="N12"/>
  <c r="P12"/>
  <c r="E12" i="14"/>
  <c r="I12" i="9"/>
  <c r="J12"/>
  <c r="K12"/>
  <c r="L12"/>
  <c r="M12"/>
  <c r="N12"/>
  <c r="P12"/>
  <c r="D12" i="14"/>
  <c r="I12" i="13"/>
  <c r="J12"/>
  <c r="K12"/>
  <c r="L12"/>
  <c r="M12"/>
  <c r="N12"/>
  <c r="P12"/>
  <c r="F12" i="14"/>
  <c r="I12" i="11"/>
  <c r="J12"/>
  <c r="K12"/>
  <c r="L12"/>
  <c r="M12"/>
  <c r="N12"/>
  <c r="P12"/>
  <c r="C12" i="14"/>
  <c r="K12"/>
  <c r="I13" i="12"/>
  <c r="J13"/>
  <c r="K13"/>
  <c r="L13"/>
  <c r="M13"/>
  <c r="N13"/>
  <c r="P13"/>
  <c r="E13" i="14"/>
  <c r="I13" i="9"/>
  <c r="J13"/>
  <c r="K13"/>
  <c r="L13"/>
  <c r="M13"/>
  <c r="N13"/>
  <c r="P13"/>
  <c r="D13" i="14"/>
  <c r="I13" i="13"/>
  <c r="J13"/>
  <c r="K13"/>
  <c r="L13"/>
  <c r="M13"/>
  <c r="N13"/>
  <c r="P13"/>
  <c r="F13" i="14"/>
  <c r="I13" i="11"/>
  <c r="J13"/>
  <c r="K13"/>
  <c r="L13"/>
  <c r="M13"/>
  <c r="N13"/>
  <c r="P13"/>
  <c r="C13" i="14"/>
  <c r="K13"/>
  <c r="I14" i="12"/>
  <c r="J14"/>
  <c r="K14"/>
  <c r="L14"/>
  <c r="M14"/>
  <c r="N14"/>
  <c r="P14"/>
  <c r="E14" i="14"/>
  <c r="I14" i="9"/>
  <c r="J14"/>
  <c r="K14"/>
  <c r="L14"/>
  <c r="M14"/>
  <c r="N14"/>
  <c r="P14"/>
  <c r="D14" i="14"/>
  <c r="I14" i="13"/>
  <c r="J14"/>
  <c r="K14"/>
  <c r="L14"/>
  <c r="M14"/>
  <c r="N14"/>
  <c r="P14"/>
  <c r="F14" i="14"/>
  <c r="I14" i="11"/>
  <c r="J14"/>
  <c r="K14"/>
  <c r="L14"/>
  <c r="M14"/>
  <c r="N14"/>
  <c r="P14"/>
  <c r="C14" i="14"/>
  <c r="K14"/>
  <c r="I15" i="12"/>
  <c r="J15"/>
  <c r="K15"/>
  <c r="L15"/>
  <c r="M15"/>
  <c r="N15"/>
  <c r="P15"/>
  <c r="E15" i="14"/>
  <c r="I15" i="9"/>
  <c r="J15"/>
  <c r="K15"/>
  <c r="L15"/>
  <c r="M15"/>
  <c r="N15"/>
  <c r="P15"/>
  <c r="D15" i="14"/>
  <c r="I15" i="13"/>
  <c r="J15"/>
  <c r="K15"/>
  <c r="L15"/>
  <c r="M15"/>
  <c r="N15"/>
  <c r="P15"/>
  <c r="F15" i="14"/>
  <c r="I15" i="11"/>
  <c r="J15"/>
  <c r="K15"/>
  <c r="L15"/>
  <c r="M15"/>
  <c r="N15"/>
  <c r="P15"/>
  <c r="C15" i="14"/>
  <c r="K15"/>
  <c r="I16" i="12"/>
  <c r="J16"/>
  <c r="K16"/>
  <c r="L16"/>
  <c r="M16"/>
  <c r="N16"/>
  <c r="P16"/>
  <c r="E16" i="14"/>
  <c r="I16" i="9"/>
  <c r="J16"/>
  <c r="K16"/>
  <c r="L16"/>
  <c r="M16"/>
  <c r="N16"/>
  <c r="P16"/>
  <c r="D16" i="14"/>
  <c r="I16" i="13"/>
  <c r="J16"/>
  <c r="K16"/>
  <c r="L16"/>
  <c r="M16"/>
  <c r="N16"/>
  <c r="P16"/>
  <c r="F16" i="14"/>
  <c r="I16" i="11"/>
  <c r="J16"/>
  <c r="K16"/>
  <c r="L16"/>
  <c r="M16"/>
  <c r="N16"/>
  <c r="P16"/>
  <c r="C16" i="14"/>
  <c r="K16"/>
  <c r="I17" i="12"/>
  <c r="J17"/>
  <c r="K17"/>
  <c r="L17"/>
  <c r="M17"/>
  <c r="N17"/>
  <c r="P17"/>
  <c r="E17" i="14"/>
  <c r="I17" i="9"/>
  <c r="J17"/>
  <c r="K17"/>
  <c r="L17"/>
  <c r="M17"/>
  <c r="N17"/>
  <c r="P17"/>
  <c r="D17" i="14"/>
  <c r="I17" i="13"/>
  <c r="J17"/>
  <c r="K17"/>
  <c r="L17"/>
  <c r="M17"/>
  <c r="N17"/>
  <c r="P17"/>
  <c r="F17" i="14"/>
  <c r="I17" i="11"/>
  <c r="J17"/>
  <c r="K17"/>
  <c r="L17"/>
  <c r="M17"/>
  <c r="N17"/>
  <c r="P17"/>
  <c r="C17" i="14"/>
  <c r="K17"/>
  <c r="I18" i="12"/>
  <c r="J18"/>
  <c r="K18"/>
  <c r="L18"/>
  <c r="M18"/>
  <c r="N18"/>
  <c r="P18"/>
  <c r="E18" i="14"/>
  <c r="I18" i="9"/>
  <c r="J18"/>
  <c r="K18"/>
  <c r="L18"/>
  <c r="M18"/>
  <c r="N18"/>
  <c r="P18"/>
  <c r="D18" i="14"/>
  <c r="I18" i="13"/>
  <c r="J18"/>
  <c r="K18"/>
  <c r="L18"/>
  <c r="M18"/>
  <c r="N18"/>
  <c r="P18"/>
  <c r="F18" i="14"/>
  <c r="I18" i="11"/>
  <c r="J18"/>
  <c r="K18"/>
  <c r="L18"/>
  <c r="M18"/>
  <c r="N18"/>
  <c r="P18"/>
  <c r="C18" i="14"/>
  <c r="K18"/>
  <c r="I19" i="12"/>
  <c r="J19"/>
  <c r="K19"/>
  <c r="L19"/>
  <c r="M19"/>
  <c r="N19"/>
  <c r="P19"/>
  <c r="E19" i="14"/>
  <c r="I19" i="9"/>
  <c r="J19"/>
  <c r="K19"/>
  <c r="L19"/>
  <c r="M19"/>
  <c r="N19"/>
  <c r="P19"/>
  <c r="D19" i="14"/>
  <c r="I19" i="13"/>
  <c r="J19"/>
  <c r="K19"/>
  <c r="L19"/>
  <c r="M19"/>
  <c r="N19"/>
  <c r="P19"/>
  <c r="F19" i="14"/>
  <c r="I19" i="11"/>
  <c r="J19"/>
  <c r="K19"/>
  <c r="L19"/>
  <c r="M19"/>
  <c r="N19"/>
  <c r="P19"/>
  <c r="C19" i="14"/>
  <c r="K19"/>
  <c r="I20" i="12"/>
  <c r="J20"/>
  <c r="K20"/>
  <c r="L20"/>
  <c r="M20"/>
  <c r="N20"/>
  <c r="P20"/>
  <c r="E20" i="14"/>
  <c r="I20" i="9"/>
  <c r="J20"/>
  <c r="K20"/>
  <c r="L20"/>
  <c r="M20"/>
  <c r="N20"/>
  <c r="P20"/>
  <c r="D20" i="14"/>
  <c r="I20" i="13"/>
  <c r="J20"/>
  <c r="K20"/>
  <c r="L20"/>
  <c r="M20"/>
  <c r="N20"/>
  <c r="P20"/>
  <c r="F20" i="14"/>
  <c r="I20" i="11"/>
  <c r="J20"/>
  <c r="K20"/>
  <c r="L20"/>
  <c r="M20"/>
  <c r="N20"/>
  <c r="P20"/>
  <c r="C20" i="14"/>
  <c r="K20"/>
  <c r="I21" i="12"/>
  <c r="J21"/>
  <c r="K21"/>
  <c r="L21"/>
  <c r="M21"/>
  <c r="N21"/>
  <c r="P21"/>
  <c r="E21" i="14"/>
  <c r="I21" i="9"/>
  <c r="J21"/>
  <c r="K21"/>
  <c r="L21"/>
  <c r="M21"/>
  <c r="N21"/>
  <c r="P21"/>
  <c r="D21" i="14"/>
  <c r="I21" i="13"/>
  <c r="J21"/>
  <c r="K21"/>
  <c r="L21"/>
  <c r="M21"/>
  <c r="N21"/>
  <c r="P21"/>
  <c r="F21" i="14"/>
  <c r="I21" i="11"/>
  <c r="J21"/>
  <c r="K21"/>
  <c r="L21"/>
  <c r="M21"/>
  <c r="N21"/>
  <c r="P21"/>
  <c r="C21" i="14"/>
  <c r="K21"/>
  <c r="I22" i="12"/>
  <c r="J22"/>
  <c r="K22"/>
  <c r="L22"/>
  <c r="M22"/>
  <c r="N22"/>
  <c r="P22"/>
  <c r="E22" i="14"/>
  <c r="I22" i="9"/>
  <c r="J22"/>
  <c r="K22"/>
  <c r="L22"/>
  <c r="M22"/>
  <c r="N22"/>
  <c r="P22"/>
  <c r="D22" i="14"/>
  <c r="I22" i="13"/>
  <c r="J22"/>
  <c r="K22"/>
  <c r="L22"/>
  <c r="M22"/>
  <c r="N22"/>
  <c r="P22"/>
  <c r="F22" i="14"/>
  <c r="I22" i="11"/>
  <c r="J22"/>
  <c r="K22"/>
  <c r="L22"/>
  <c r="M22"/>
  <c r="N22"/>
  <c r="P22"/>
  <c r="C22" i="14"/>
  <c r="K22"/>
  <c r="I23" i="12"/>
  <c r="J23"/>
  <c r="K23"/>
  <c r="L23"/>
  <c r="M23"/>
  <c r="N23"/>
  <c r="P23"/>
  <c r="E23" i="14"/>
  <c r="I23" i="9"/>
  <c r="J23"/>
  <c r="K23"/>
  <c r="L23"/>
  <c r="M23"/>
  <c r="N23"/>
  <c r="P23"/>
  <c r="D23" i="14"/>
  <c r="I23" i="13"/>
  <c r="J23"/>
  <c r="K23"/>
  <c r="L23"/>
  <c r="M23"/>
  <c r="N23"/>
  <c r="P23"/>
  <c r="F23" i="14"/>
  <c r="I23" i="11"/>
  <c r="J23"/>
  <c r="K23"/>
  <c r="L23"/>
  <c r="M23"/>
  <c r="N23"/>
  <c r="P23"/>
  <c r="C23" i="14"/>
  <c r="K23"/>
  <c r="I24" i="12"/>
  <c r="J24"/>
  <c r="K24"/>
  <c r="L24"/>
  <c r="M24"/>
  <c r="N24"/>
  <c r="P24"/>
  <c r="E24" i="14"/>
  <c r="I24" i="9"/>
  <c r="J24"/>
  <c r="K24"/>
  <c r="L24"/>
  <c r="M24"/>
  <c r="N24"/>
  <c r="P24"/>
  <c r="D24" i="14"/>
  <c r="I24" i="13"/>
  <c r="J24"/>
  <c r="K24"/>
  <c r="L24"/>
  <c r="M24"/>
  <c r="N24"/>
  <c r="P24"/>
  <c r="F24" i="14"/>
  <c r="I24" i="11"/>
  <c r="J24"/>
  <c r="K24"/>
  <c r="L24"/>
  <c r="M24"/>
  <c r="N24"/>
  <c r="P24"/>
  <c r="C24" i="14"/>
  <c r="K24"/>
  <c r="I25" i="12"/>
  <c r="J25"/>
  <c r="K25"/>
  <c r="L25"/>
  <c r="M25"/>
  <c r="N25"/>
  <c r="P25"/>
  <c r="E25" i="14"/>
  <c r="I25" i="9"/>
  <c r="J25"/>
  <c r="K25"/>
  <c r="L25"/>
  <c r="M25"/>
  <c r="N25"/>
  <c r="P25"/>
  <c r="D25" i="14"/>
  <c r="I25" i="13"/>
  <c r="J25"/>
  <c r="K25"/>
  <c r="L25"/>
  <c r="M25"/>
  <c r="N25"/>
  <c r="P25"/>
  <c r="F25" i="14"/>
  <c r="I25" i="11"/>
  <c r="J25"/>
  <c r="K25"/>
  <c r="L25"/>
  <c r="M25"/>
  <c r="N25"/>
  <c r="P25"/>
  <c r="C25" i="14"/>
  <c r="K25"/>
  <c r="I26" i="12"/>
  <c r="J26"/>
  <c r="K26"/>
  <c r="L26"/>
  <c r="M26"/>
  <c r="N26"/>
  <c r="P26"/>
  <c r="E26" i="14"/>
  <c r="I26" i="9"/>
  <c r="J26"/>
  <c r="K26"/>
  <c r="L26"/>
  <c r="M26"/>
  <c r="N26"/>
  <c r="P26"/>
  <c r="D26" i="14"/>
  <c r="I26" i="13"/>
  <c r="J26"/>
  <c r="K26"/>
  <c r="L26"/>
  <c r="M26"/>
  <c r="N26"/>
  <c r="P26"/>
  <c r="F26" i="14"/>
  <c r="I26" i="11"/>
  <c r="J26"/>
  <c r="K26"/>
  <c r="L26"/>
  <c r="M26"/>
  <c r="N26"/>
  <c r="P26"/>
  <c r="C26" i="14"/>
  <c r="K26"/>
  <c r="I27" i="12"/>
  <c r="J27"/>
  <c r="K27"/>
  <c r="L27"/>
  <c r="M27"/>
  <c r="N27"/>
  <c r="P27"/>
  <c r="E27" i="14"/>
  <c r="I27" i="9"/>
  <c r="J27"/>
  <c r="K27"/>
  <c r="L27"/>
  <c r="M27"/>
  <c r="N27"/>
  <c r="P27"/>
  <c r="D27" i="14"/>
  <c r="I27" i="13"/>
  <c r="J27"/>
  <c r="K27"/>
  <c r="L27"/>
  <c r="M27"/>
  <c r="N27"/>
  <c r="P27"/>
  <c r="F27" i="14"/>
  <c r="I27" i="11"/>
  <c r="J27"/>
  <c r="K27"/>
  <c r="L27"/>
  <c r="M27"/>
  <c r="N27"/>
  <c r="P27"/>
  <c r="C27" i="14"/>
  <c r="K27"/>
  <c r="I28" i="12"/>
  <c r="J28"/>
  <c r="K28"/>
  <c r="L28"/>
  <c r="M28"/>
  <c r="N28"/>
  <c r="P28"/>
  <c r="E28" i="14"/>
  <c r="I28" i="9"/>
  <c r="J28"/>
  <c r="K28"/>
  <c r="L28"/>
  <c r="M28"/>
  <c r="N28"/>
  <c r="P28"/>
  <c r="D28" i="14"/>
  <c r="I28" i="13"/>
  <c r="J28"/>
  <c r="K28"/>
  <c r="L28"/>
  <c r="M28"/>
  <c r="N28"/>
  <c r="P28"/>
  <c r="F28" i="14"/>
  <c r="I28" i="11"/>
  <c r="J28"/>
  <c r="K28"/>
  <c r="L28"/>
  <c r="M28"/>
  <c r="N28"/>
  <c r="P28"/>
  <c r="C28" i="14"/>
  <c r="K28"/>
  <c r="K30"/>
  <c r="K33"/>
  <c r="P30" i="13"/>
  <c r="P30" i="12"/>
  <c r="I3" i="2"/>
  <c r="J3"/>
  <c r="K3"/>
  <c r="L3"/>
  <c r="M3"/>
  <c r="N3"/>
  <c r="P3"/>
  <c r="I4"/>
  <c r="J4"/>
  <c r="K4"/>
  <c r="L4"/>
  <c r="M4"/>
  <c r="N4"/>
  <c r="P4"/>
  <c r="I5"/>
  <c r="J5"/>
  <c r="K5"/>
  <c r="L5"/>
  <c r="M5"/>
  <c r="N5"/>
  <c r="P5"/>
  <c r="I6"/>
  <c r="J6"/>
  <c r="K6"/>
  <c r="L6"/>
  <c r="M6"/>
  <c r="N6"/>
  <c r="P6"/>
  <c r="I7"/>
  <c r="J7"/>
  <c r="K7"/>
  <c r="L7"/>
  <c r="M7"/>
  <c r="N7"/>
  <c r="P7"/>
  <c r="I8"/>
  <c r="J8"/>
  <c r="K8"/>
  <c r="L8"/>
  <c r="M8"/>
  <c r="N8"/>
  <c r="P8"/>
  <c r="I9"/>
  <c r="J9"/>
  <c r="K9"/>
  <c r="L9"/>
  <c r="M9"/>
  <c r="N9"/>
  <c r="P9"/>
  <c r="I10"/>
  <c r="J10"/>
  <c r="K10"/>
  <c r="L10"/>
  <c r="M10"/>
  <c r="N10"/>
  <c r="P10"/>
  <c r="I11"/>
  <c r="J11"/>
  <c r="K11"/>
  <c r="L11"/>
  <c r="M11"/>
  <c r="N11"/>
  <c r="P11"/>
  <c r="I12"/>
  <c r="J12"/>
  <c r="K12"/>
  <c r="L12"/>
  <c r="M12"/>
  <c r="N12"/>
  <c r="P12"/>
  <c r="I13"/>
  <c r="J13"/>
  <c r="K13"/>
  <c r="L13"/>
  <c r="M13"/>
  <c r="N13"/>
  <c r="P13"/>
  <c r="I14"/>
  <c r="J14"/>
  <c r="K14"/>
  <c r="L14"/>
  <c r="M14"/>
  <c r="N14"/>
  <c r="P14"/>
  <c r="I15"/>
  <c r="J15"/>
  <c r="K15"/>
  <c r="L15"/>
  <c r="M15"/>
  <c r="N15"/>
  <c r="P15"/>
  <c r="I16"/>
  <c r="J16"/>
  <c r="K16"/>
  <c r="L16"/>
  <c r="M16"/>
  <c r="N16"/>
  <c r="P16"/>
  <c r="I17"/>
  <c r="J17"/>
  <c r="K17"/>
  <c r="L17"/>
  <c r="M17"/>
  <c r="N17"/>
  <c r="P17"/>
  <c r="I18"/>
  <c r="J18"/>
  <c r="K18"/>
  <c r="L18"/>
  <c r="M18"/>
  <c r="N18"/>
  <c r="P18"/>
  <c r="I19"/>
  <c r="J19"/>
  <c r="K19"/>
  <c r="L19"/>
  <c r="M19"/>
  <c r="N19"/>
  <c r="P19"/>
  <c r="I20"/>
  <c r="J20"/>
  <c r="K20"/>
  <c r="L20"/>
  <c r="M20"/>
  <c r="N20"/>
  <c r="P20"/>
  <c r="I21"/>
  <c r="J21"/>
  <c r="K21"/>
  <c r="L21"/>
  <c r="M21"/>
  <c r="N21"/>
  <c r="P21"/>
  <c r="I22"/>
  <c r="J22"/>
  <c r="K22"/>
  <c r="L22"/>
  <c r="M22"/>
  <c r="N22"/>
  <c r="P22"/>
  <c r="I23"/>
  <c r="J23"/>
  <c r="K23"/>
  <c r="L23"/>
  <c r="M23"/>
  <c r="N23"/>
  <c r="P23"/>
  <c r="I24"/>
  <c r="J24"/>
  <c r="K24"/>
  <c r="L24"/>
  <c r="M24"/>
  <c r="N24"/>
  <c r="P24"/>
  <c r="I25"/>
  <c r="J25"/>
  <c r="K25"/>
  <c r="L25"/>
  <c r="M25"/>
  <c r="N25"/>
  <c r="P25"/>
  <c r="I26"/>
  <c r="J26"/>
  <c r="K26"/>
  <c r="L26"/>
  <c r="M26"/>
  <c r="N26"/>
  <c r="P26"/>
  <c r="I27"/>
  <c r="J27"/>
  <c r="K27"/>
  <c r="L27"/>
  <c r="M27"/>
  <c r="N27"/>
  <c r="P27"/>
  <c r="I28"/>
  <c r="J28"/>
  <c r="K28"/>
  <c r="L28"/>
  <c r="M28"/>
  <c r="N28"/>
  <c r="P28"/>
  <c r="P30"/>
  <c r="P30" i="9"/>
  <c r="P30" i="11"/>
  <c r="B9" i="15"/>
  <c r="B13"/>
  <c r="E9"/>
  <c r="G9"/>
  <c r="P3"/>
  <c r="P4"/>
  <c r="P5"/>
  <c r="P6"/>
  <c r="P7"/>
  <c r="P8"/>
  <c r="P9"/>
  <c r="P10"/>
  <c r="P11"/>
  <c r="P15"/>
  <c r="N13"/>
  <c r="E3"/>
  <c r="G3"/>
  <c r="G4"/>
  <c r="E5"/>
  <c r="G5"/>
  <c r="G6"/>
  <c r="E7"/>
  <c r="G7"/>
  <c r="G8"/>
  <c r="D11"/>
  <c r="G11"/>
  <c r="G15"/>
  <c r="D3"/>
  <c r="D4"/>
  <c r="D5"/>
  <c r="D6"/>
  <c r="D7"/>
  <c r="D8"/>
  <c r="D9"/>
  <c r="D15"/>
  <c r="E11"/>
  <c r="H11"/>
  <c r="K11"/>
  <c r="M11"/>
  <c r="M10"/>
  <c r="M8"/>
  <c r="H7"/>
  <c r="K7"/>
  <c r="M7"/>
  <c r="M6"/>
  <c r="H5"/>
  <c r="K5"/>
  <c r="M5"/>
  <c r="M4"/>
  <c r="H3"/>
  <c r="K3"/>
  <c r="M3"/>
  <c r="J11"/>
  <c r="J8"/>
  <c r="J6"/>
  <c r="J4"/>
  <c r="E7" i="4"/>
  <c r="D7"/>
  <c r="C7"/>
  <c r="B7"/>
  <c r="E15"/>
  <c r="D15"/>
  <c r="C15"/>
  <c r="B15"/>
  <c r="E23"/>
  <c r="D23"/>
  <c r="C23"/>
  <c r="B23"/>
  <c r="C31"/>
  <c r="D31"/>
  <c r="E31"/>
  <c r="B31"/>
  <c r="J7" i="15"/>
  <c r="J5"/>
  <c r="D29" i="7"/>
  <c r="I29" i="8"/>
  <c r="H29"/>
  <c r="G29"/>
  <c r="F29"/>
  <c r="E29"/>
  <c r="D29"/>
  <c r="C29"/>
  <c r="B29"/>
  <c r="I29" i="7"/>
  <c r="B29"/>
  <c r="C29"/>
  <c r="E29"/>
  <c r="F29"/>
  <c r="G29"/>
  <c r="H29"/>
  <c r="B31"/>
  <c r="N30" i="11"/>
  <c r="J30"/>
  <c r="J3" i="15"/>
  <c r="B31" i="8"/>
  <c r="H9" i="15"/>
  <c r="I30" i="11"/>
  <c r="B29" i="6"/>
  <c r="M30" i="11"/>
  <c r="E29" i="6"/>
  <c r="I29"/>
  <c r="I29" i="1"/>
  <c r="C29" i="6"/>
  <c r="G29"/>
  <c r="K9" i="15"/>
  <c r="M9"/>
  <c r="M15"/>
  <c r="P17"/>
  <c r="J9"/>
  <c r="J15"/>
  <c r="G17"/>
  <c r="K30" i="11"/>
  <c r="I29" i="5"/>
  <c r="H29" i="6"/>
  <c r="G29" i="1"/>
  <c r="B29"/>
  <c r="B29" i="5"/>
  <c r="D29" i="6"/>
  <c r="G29" i="5"/>
  <c r="D29"/>
  <c r="C29" i="1"/>
  <c r="C29" i="5"/>
  <c r="D29" i="1"/>
  <c r="F29" i="6"/>
  <c r="M17" i="15"/>
  <c r="J17"/>
  <c r="F29" i="1"/>
  <c r="F29" i="5"/>
  <c r="H29"/>
  <c r="E29"/>
  <c r="B31"/>
  <c r="B31" i="6"/>
  <c r="I27" i="14"/>
  <c r="H10"/>
  <c r="I14"/>
  <c r="H11"/>
  <c r="H23"/>
  <c r="H5"/>
  <c r="H18"/>
  <c r="H15"/>
  <c r="H21"/>
  <c r="H17"/>
  <c r="I15"/>
  <c r="H22"/>
  <c r="H13"/>
  <c r="H14"/>
  <c r="H7"/>
  <c r="H19"/>
  <c r="H6"/>
  <c r="H9"/>
  <c r="I22"/>
  <c r="I8"/>
  <c r="J27"/>
  <c r="J20"/>
  <c r="H8"/>
  <c r="J21"/>
  <c r="J13"/>
  <c r="J5"/>
  <c r="J16"/>
  <c r="H26"/>
  <c r="H28"/>
  <c r="I26"/>
  <c r="I28"/>
  <c r="I3"/>
  <c r="I10"/>
  <c r="H3"/>
  <c r="L30" i="11"/>
  <c r="J10" i="14"/>
  <c r="J14"/>
  <c r="I9"/>
  <c r="J9"/>
  <c r="J25"/>
  <c r="E29" i="1"/>
  <c r="J6" i="14"/>
  <c r="H29" i="1"/>
  <c r="J22" i="14"/>
  <c r="J26"/>
  <c r="J24"/>
  <c r="J28"/>
  <c r="J15"/>
  <c r="J4"/>
  <c r="J18"/>
  <c r="J17"/>
  <c r="J8"/>
  <c r="J12"/>
  <c r="I21"/>
  <c r="I5"/>
  <c r="I17"/>
  <c r="I24"/>
  <c r="J7"/>
  <c r="I7"/>
  <c r="I16"/>
  <c r="H27"/>
  <c r="H20"/>
  <c r="H4"/>
  <c r="H12"/>
  <c r="I18"/>
  <c r="I12"/>
  <c r="J11"/>
  <c r="I11"/>
  <c r="H16"/>
  <c r="I6"/>
  <c r="J19"/>
  <c r="I19"/>
  <c r="I25"/>
  <c r="H25"/>
  <c r="I20"/>
  <c r="I4"/>
  <c r="J23"/>
  <c r="I23"/>
  <c r="H24"/>
  <c r="I13"/>
  <c r="J3"/>
  <c r="J30"/>
  <c r="B31" i="1"/>
  <c r="I30" i="14"/>
  <c r="H30"/>
</calcChain>
</file>

<file path=xl/sharedStrings.xml><?xml version="1.0" encoding="utf-8"?>
<sst xmlns="http://schemas.openxmlformats.org/spreadsheetml/2006/main" count="498" uniqueCount="88">
  <si>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</si>
  <si>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</si>
  <si>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</si>
  <si>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</si>
  <si>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</si>
  <si>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</si>
  <si>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</si>
  <si>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</si>
  <si>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Côte d'Azur</t>
  </si>
  <si>
    <t>Franche-Comté</t>
  </si>
  <si>
    <t>Guadeloupe</t>
  </si>
  <si>
    <t>Ile-de-France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</si>
  <si>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</si>
  <si>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</si>
  <si>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</si>
  <si>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</si>
  <si>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</si>
  <si>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</si>
  <si>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Normandie</t>
  </si>
  <si>
    <t>Nouvelle-Calédonie</t>
  </si>
  <si>
    <t>Pays de la Loire</t>
  </si>
  <si>
    <t>Picardie</t>
  </si>
  <si>
    <t>Poitou-Charentes</t>
  </si>
  <si>
    <t>Provence Alpes</t>
  </si>
  <si>
    <t>Réunion</t>
  </si>
  <si>
    <t>Rhône-Alpes</t>
  </si>
  <si>
    <t>A - Lic. club - Compétition - Jeune</t>
  </si>
  <si>
    <t>B - Lic. club - Compétition - S. &amp; V.</t>
  </si>
  <si>
    <t>C - Lic. club - Loisir - Jeune</t>
  </si>
  <si>
    <t>D - Licence club - Loisir - S. &amp; V.</t>
  </si>
  <si>
    <t>E - Paratriathlon - Lic. club - Compétition - Jeune</t>
  </si>
  <si>
    <t>F - Paratriathlon - Lic. club - Compétition - S. &amp; V.</t>
  </si>
  <si>
    <t>G - Lic. club - Dirigeant</t>
  </si>
  <si>
    <t>H - Lic. Individuelle - Compétition - S. &amp; V.</t>
  </si>
  <si>
    <t>TOTAL</t>
  </si>
  <si>
    <t>TOTAL GENERAL</t>
  </si>
  <si>
    <t>Adulte
Compet</t>
  </si>
  <si>
    <t>Adulte
Loisir</t>
  </si>
  <si>
    <t>Dirigeant</t>
  </si>
  <si>
    <t>Jeune 
Compet</t>
  </si>
  <si>
    <t>Jeune 
Loisir</t>
  </si>
  <si>
    <t>Individuelle</t>
  </si>
  <si>
    <t>Champagne Ardenne</t>
  </si>
  <si>
    <t>Poitou Charentes</t>
  </si>
  <si>
    <t>Rhône Alpes</t>
  </si>
  <si>
    <t>Franche Comté</t>
  </si>
  <si>
    <t>Ile de France</t>
  </si>
  <si>
    <t>Cote d'azur</t>
  </si>
  <si>
    <t>Languedoc Roussillon</t>
  </si>
  <si>
    <t>Midi Pyrenées</t>
  </si>
  <si>
    <t>Nord Pas de Calais</t>
  </si>
  <si>
    <t>Nouvelle Caledonie</t>
  </si>
  <si>
    <t>MOYENNE</t>
  </si>
  <si>
    <t>Coût Ligue</t>
  </si>
  <si>
    <t>Adulte compet</t>
  </si>
  <si>
    <t>Adulte Loisir</t>
  </si>
  <si>
    <t>Jeune</t>
  </si>
  <si>
    <t>TOTAL 
Licences 2016</t>
  </si>
  <si>
    <t>TOTAL 
Licences 2017</t>
  </si>
  <si>
    <t>TOTAL 
Licences 2018</t>
  </si>
  <si>
    <t>Gain/Perte
entre 2018+2019+2020
sur la base de 2017</t>
  </si>
  <si>
    <t>Gain/Perte
entre 2017 et 2018</t>
  </si>
  <si>
    <t>Gain/Perte
entre 2018 et 2019</t>
  </si>
  <si>
    <t>Gain/Perte
entre 2019 et 2020</t>
  </si>
  <si>
    <t>TOTAL Ligues
Licences 2020</t>
  </si>
  <si>
    <t>TOTAL  Ligues
Licences 2019</t>
  </si>
  <si>
    <t>TOTAL  Ligues
Licences 2018</t>
  </si>
  <si>
    <t>TOTAL Ligues
Licences 2017</t>
  </si>
  <si>
    <t>TOTAL Ligues
Licences 2016</t>
  </si>
  <si>
    <t>Total sur 3 ans sur les saisons 2018/2019/2020</t>
  </si>
  <si>
    <t>LIGUE</t>
  </si>
  <si>
    <t>FFTRI</t>
  </si>
  <si>
    <t>CD</t>
  </si>
  <si>
    <t>nbre licenciés 2017</t>
  </si>
  <si>
    <t>nbre licenciés 2018</t>
  </si>
  <si>
    <t>nbre licenciés 2019</t>
  </si>
  <si>
    <t>nbre licenciés 2020</t>
  </si>
  <si>
    <t>Part fédé</t>
  </si>
  <si>
    <t>part fédé</t>
  </si>
  <si>
    <t>Adultes compet</t>
  </si>
  <si>
    <t>Adultes loisir</t>
  </si>
  <si>
    <t>Recettes</t>
  </si>
  <si>
    <t>Perte/Gain</t>
  </si>
  <si>
    <t>TOTAL Licenciés</t>
  </si>
  <si>
    <t>Licences INDIV</t>
  </si>
  <si>
    <t>Jeunes</t>
  </si>
  <si>
    <t>nbre licenciés 2016</t>
  </si>
  <si>
    <t>TOTAL GAIN NATIONAL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</si>
</sst>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0.0"/>
    <numFmt numFmtId="165" formatCode="#,##0\ &quot;€&quot;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/>
    <xf numFmtId="6" fontId="6" fillId="0" borderId="7" xfId="0" applyNumberFormat="1" applyFont="1" applyBorder="1"/>
    <xf numFmtId="6" fontId="6" fillId="0" borderId="8" xfId="0" applyNumberFormat="1" applyFont="1" applyBorder="1"/>
    <xf numFmtId="6" fontId="6" fillId="0" borderId="0" xfId="0" applyNumberFormat="1" applyFont="1" applyBorder="1"/>
    <xf numFmtId="0" fontId="0" fillId="0" borderId="9" xfId="0" applyBorder="1"/>
    <xf numFmtId="6" fontId="6" fillId="0" borderId="10" xfId="0" applyNumberFormat="1" applyFont="1" applyBorder="1"/>
    <xf numFmtId="6" fontId="6" fillId="0" borderId="11" xfId="0" applyNumberFormat="1" applyFont="1" applyBorder="1"/>
    <xf numFmtId="0" fontId="0" fillId="0" borderId="12" xfId="0" applyBorder="1"/>
    <xf numFmtId="6" fontId="6" fillId="0" borderId="13" xfId="0" applyNumberFormat="1" applyFont="1" applyBorder="1"/>
    <xf numFmtId="6" fontId="6" fillId="0" borderId="14" xfId="0" applyNumberFormat="1" applyFont="1" applyBorder="1"/>
    <xf numFmtId="0" fontId="4" fillId="0" borderId="0" xfId="0" applyFont="1"/>
    <xf numFmtId="0" fontId="0" fillId="0" borderId="0" xfId="0" applyFill="1"/>
    <xf numFmtId="0" fontId="4" fillId="3" borderId="15" xfId="0" applyFont="1" applyFill="1" applyBorder="1"/>
    <xf numFmtId="164" fontId="4" fillId="3" borderId="16" xfId="0" applyNumberFormat="1" applyFont="1" applyFill="1" applyBorder="1"/>
    <xf numFmtId="164" fontId="4" fillId="3" borderId="17" xfId="0" applyNumberFormat="1" applyFont="1" applyFill="1" applyBorder="1"/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Fill="1" applyBorder="1"/>
    <xf numFmtId="6" fontId="6" fillId="0" borderId="0" xfId="0" applyNumberFormat="1" applyFont="1"/>
    <xf numFmtId="6" fontId="0" fillId="0" borderId="0" xfId="0" applyNumberFormat="1"/>
    <xf numFmtId="165" fontId="0" fillId="0" borderId="0" xfId="0" applyNumberFormat="1"/>
    <xf numFmtId="6" fontId="0" fillId="0" borderId="20" xfId="0" applyNumberFormat="1" applyBorder="1"/>
    <xf numFmtId="6" fontId="0" fillId="0" borderId="21" xfId="0" applyNumberFormat="1" applyBorder="1"/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6" fontId="0" fillId="0" borderId="19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5" borderId="0" xfId="0" applyFill="1" applyAlignment="1">
      <alignment horizontal="center" wrapText="1"/>
    </xf>
    <xf numFmtId="165" fontId="0" fillId="5" borderId="0" xfId="0" applyNumberFormat="1" applyFill="1"/>
    <xf numFmtId="165" fontId="4" fillId="0" borderId="0" xfId="0" applyNumberFormat="1" applyFont="1" applyFill="1"/>
    <xf numFmtId="0" fontId="7" fillId="0" borderId="0" xfId="0" applyFont="1"/>
    <xf numFmtId="1" fontId="1" fillId="0" borderId="2" xfId="0" applyNumberFormat="1" applyFont="1" applyBorder="1" applyAlignment="1">
      <alignment horizontal="center" wrapText="1"/>
    </xf>
    <xf numFmtId="1" fontId="0" fillId="0" borderId="0" xfId="0" applyNumberFormat="1"/>
    <xf numFmtId="0" fontId="0" fillId="0" borderId="0" xfId="0" applyAlignment="1"/>
    <xf numFmtId="0" fontId="0" fillId="0" borderId="22" xfId="0" applyBorder="1"/>
    <xf numFmtId="0" fontId="0" fillId="0" borderId="0" xfId="0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0" xfId="0" applyNumberFormat="1" applyBorder="1"/>
    <xf numFmtId="0" fontId="0" fillId="5" borderId="9" xfId="0" applyFill="1" applyBorder="1"/>
    <xf numFmtId="6" fontId="6" fillId="5" borderId="0" xfId="0" applyNumberFormat="1" applyFont="1" applyFill="1" applyBorder="1"/>
    <xf numFmtId="0" fontId="0" fillId="5" borderId="0" xfId="0" applyFill="1"/>
    <xf numFmtId="6" fontId="0" fillId="5" borderId="20" xfId="0" applyNumberFormat="1" applyFill="1" applyBorder="1"/>
    <xf numFmtId="164" fontId="4" fillId="3" borderId="0" xfId="0" applyNumberFormat="1" applyFont="1" applyFill="1" applyBorder="1"/>
    <xf numFmtId="0" fontId="0" fillId="0" borderId="0" xfId="0" applyAlignment="1">
      <alignment wrapText="1"/>
    </xf>
    <xf numFmtId="1" fontId="7" fillId="0" borderId="0" xfId="0" applyNumberFormat="1" applyFont="1"/>
    <xf numFmtId="0" fontId="4" fillId="4" borderId="6" xfId="0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29" sqref="B29:I29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6">
        <v>446</v>
      </c>
      <c r="C2" s="6">
        <v>993</v>
      </c>
      <c r="D2" s="6">
        <v>46</v>
      </c>
      <c r="E2" s="6">
        <v>154</v>
      </c>
      <c r="F2" s="6">
        <v>1</v>
      </c>
      <c r="G2" s="6">
        <v>0</v>
      </c>
      <c r="H2" s="6">
        <v>49</v>
      </c>
      <c r="I2" s="6">
        <v>8</v>
      </c>
    </row>
    <row r="3" spans="1:9" ht="15.75" thickBot="1">
      <c r="A3" s="3" t="s">
        <v>1</v>
      </c>
      <c r="B3" s="6">
        <v>681</v>
      </c>
      <c r="C3" s="6">
        <v>1931</v>
      </c>
      <c r="D3" s="6">
        <v>49</v>
      </c>
      <c r="E3" s="6">
        <v>324</v>
      </c>
      <c r="F3" s="6">
        <v>0</v>
      </c>
      <c r="G3" s="6">
        <v>0</v>
      </c>
      <c r="H3" s="6">
        <v>64</v>
      </c>
      <c r="I3" s="6">
        <v>4</v>
      </c>
    </row>
    <row r="4" spans="1:9" ht="15.75" thickBot="1">
      <c r="A4" s="2" t="s">
        <v>2</v>
      </c>
      <c r="B4" s="6">
        <v>250</v>
      </c>
      <c r="C4" s="6">
        <v>632</v>
      </c>
      <c r="D4" s="6">
        <v>25</v>
      </c>
      <c r="E4" s="6">
        <v>131</v>
      </c>
      <c r="F4" s="6">
        <v>0</v>
      </c>
      <c r="G4" s="6">
        <v>0</v>
      </c>
      <c r="H4" s="6">
        <v>16</v>
      </c>
      <c r="I4" s="6">
        <v>2</v>
      </c>
    </row>
    <row r="5" spans="1:9" ht="15.75" thickBot="1">
      <c r="A5" s="3" t="s">
        <v>3</v>
      </c>
      <c r="B5" s="6">
        <v>479</v>
      </c>
      <c r="C5" s="6">
        <v>1165</v>
      </c>
      <c r="D5" s="6">
        <v>26</v>
      </c>
      <c r="E5" s="6">
        <v>348</v>
      </c>
      <c r="F5" s="6">
        <v>0</v>
      </c>
      <c r="G5" s="6">
        <v>0</v>
      </c>
      <c r="H5" s="6">
        <v>27</v>
      </c>
      <c r="I5" s="6">
        <v>14</v>
      </c>
    </row>
    <row r="6" spans="1:9" ht="15.75" thickBot="1">
      <c r="A6" s="2" t="s">
        <v>4</v>
      </c>
      <c r="B6" s="6">
        <v>553</v>
      </c>
      <c r="C6" s="6">
        <v>2162</v>
      </c>
      <c r="D6" s="6">
        <v>6</v>
      </c>
      <c r="E6" s="6">
        <v>37</v>
      </c>
      <c r="F6" s="6">
        <v>0</v>
      </c>
      <c r="G6" s="6">
        <v>0</v>
      </c>
      <c r="H6" s="6">
        <v>75</v>
      </c>
      <c r="I6" s="6">
        <v>1</v>
      </c>
    </row>
    <row r="7" spans="1:9" ht="15.75" thickBot="1">
      <c r="A7" s="3" t="s">
        <v>5</v>
      </c>
      <c r="B7" s="6">
        <v>591</v>
      </c>
      <c r="C7" s="6">
        <v>1168</v>
      </c>
      <c r="D7" s="6">
        <v>106</v>
      </c>
      <c r="E7" s="6">
        <v>261</v>
      </c>
      <c r="F7" s="6">
        <v>0</v>
      </c>
      <c r="G7" s="6">
        <v>0</v>
      </c>
      <c r="H7" s="6">
        <v>42</v>
      </c>
      <c r="I7" s="6">
        <v>8</v>
      </c>
    </row>
    <row r="8" spans="1:9" ht="15.75" thickBot="1">
      <c r="A8" s="2" t="s">
        <v>6</v>
      </c>
      <c r="B8" s="6">
        <v>268</v>
      </c>
      <c r="C8" s="6">
        <v>958</v>
      </c>
      <c r="D8" s="6">
        <v>38</v>
      </c>
      <c r="E8" s="6">
        <v>230</v>
      </c>
      <c r="F8" s="6">
        <v>1</v>
      </c>
      <c r="G8" s="6">
        <v>0</v>
      </c>
      <c r="H8" s="6">
        <v>25</v>
      </c>
      <c r="I8" s="6">
        <v>102</v>
      </c>
    </row>
    <row r="9" spans="1:9" ht="15.75" thickBot="1">
      <c r="A9" s="3" t="s">
        <v>7</v>
      </c>
      <c r="B9" s="6">
        <v>169</v>
      </c>
      <c r="C9" s="6">
        <v>237</v>
      </c>
      <c r="D9" s="6">
        <v>1</v>
      </c>
      <c r="E9" s="6">
        <v>68</v>
      </c>
      <c r="F9" s="6">
        <v>2</v>
      </c>
      <c r="G9" s="6">
        <v>0</v>
      </c>
      <c r="H9" s="6">
        <v>17</v>
      </c>
      <c r="I9" s="6">
        <v>0</v>
      </c>
    </row>
    <row r="10" spans="1:9" ht="15.75" thickBot="1">
      <c r="A10" s="2" t="s">
        <v>8</v>
      </c>
      <c r="B10" s="6">
        <v>403</v>
      </c>
      <c r="C10" s="6">
        <v>1600</v>
      </c>
      <c r="D10" s="6">
        <v>27</v>
      </c>
      <c r="E10" s="6">
        <v>233</v>
      </c>
      <c r="F10" s="6">
        <v>0</v>
      </c>
      <c r="G10" s="6">
        <v>0</v>
      </c>
      <c r="H10" s="6">
        <v>40</v>
      </c>
      <c r="I10" s="6">
        <v>11</v>
      </c>
    </row>
    <row r="11" spans="1:9" ht="15.75" thickBot="1">
      <c r="A11" s="3" t="s">
        <v>9</v>
      </c>
      <c r="B11" s="6">
        <v>326</v>
      </c>
      <c r="C11" s="6">
        <v>677</v>
      </c>
      <c r="D11" s="6">
        <v>102</v>
      </c>
      <c r="E11" s="6">
        <v>165</v>
      </c>
      <c r="F11" s="6">
        <v>0</v>
      </c>
      <c r="G11" s="6">
        <v>0</v>
      </c>
      <c r="H11" s="6">
        <v>29</v>
      </c>
      <c r="I11" s="6">
        <v>1</v>
      </c>
    </row>
    <row r="12" spans="1:9" ht="15.75" thickBot="1">
      <c r="A12" s="2" t="s">
        <v>10</v>
      </c>
      <c r="B12" s="6">
        <v>157</v>
      </c>
      <c r="C12" s="6">
        <v>271</v>
      </c>
      <c r="D12" s="6">
        <v>3</v>
      </c>
      <c r="E12" s="6">
        <v>15</v>
      </c>
      <c r="F12" s="6">
        <v>0</v>
      </c>
      <c r="G12" s="6">
        <v>0</v>
      </c>
      <c r="H12" s="6">
        <v>36</v>
      </c>
      <c r="I12" s="6">
        <v>41</v>
      </c>
    </row>
    <row r="13" spans="1:9" ht="15.75" thickBot="1">
      <c r="A13" s="3" t="s">
        <v>11</v>
      </c>
      <c r="B13" s="6">
        <v>2037</v>
      </c>
      <c r="C13" s="6">
        <v>6637</v>
      </c>
      <c r="D13" s="6">
        <v>141</v>
      </c>
      <c r="E13" s="6">
        <v>269</v>
      </c>
      <c r="F13" s="6">
        <v>0</v>
      </c>
      <c r="G13" s="6">
        <v>0</v>
      </c>
      <c r="H13" s="6">
        <v>89</v>
      </c>
      <c r="I13" s="6">
        <v>44</v>
      </c>
    </row>
    <row r="14" spans="1:9" ht="15.75" thickBot="1">
      <c r="A14" s="2" t="s">
        <v>12</v>
      </c>
      <c r="B14" s="6">
        <v>385</v>
      </c>
      <c r="C14" s="6">
        <v>1149</v>
      </c>
      <c r="D14" s="6">
        <v>30</v>
      </c>
      <c r="E14" s="6">
        <v>99</v>
      </c>
      <c r="F14" s="6">
        <v>0</v>
      </c>
      <c r="G14" s="6">
        <v>0</v>
      </c>
      <c r="H14" s="6">
        <v>37</v>
      </c>
      <c r="I14" s="6">
        <v>0</v>
      </c>
    </row>
    <row r="15" spans="1:9" ht="15.75" thickBot="1">
      <c r="A15" s="3" t="s">
        <v>13</v>
      </c>
      <c r="B15" s="6">
        <v>268</v>
      </c>
      <c r="C15" s="6">
        <v>275</v>
      </c>
      <c r="D15" s="6">
        <v>57</v>
      </c>
      <c r="E15" s="6">
        <v>161</v>
      </c>
      <c r="F15" s="6">
        <v>0</v>
      </c>
      <c r="G15" s="6">
        <v>0</v>
      </c>
      <c r="H15" s="6">
        <v>27</v>
      </c>
      <c r="I15" s="6">
        <v>0</v>
      </c>
    </row>
    <row r="16" spans="1:9" ht="15.75" thickBot="1">
      <c r="A16" s="2" t="s">
        <v>14</v>
      </c>
      <c r="B16" s="6">
        <v>731</v>
      </c>
      <c r="C16" s="6">
        <v>1710</v>
      </c>
      <c r="D16" s="6">
        <v>18</v>
      </c>
      <c r="E16" s="6">
        <v>143</v>
      </c>
      <c r="F16" s="6">
        <v>2</v>
      </c>
      <c r="G16" s="6">
        <v>0</v>
      </c>
      <c r="H16" s="6">
        <v>42</v>
      </c>
      <c r="I16" s="6">
        <v>25</v>
      </c>
    </row>
    <row r="17" spans="1:9" ht="15.75" thickBot="1">
      <c r="A17" s="3" t="s">
        <v>15</v>
      </c>
      <c r="B17" s="6">
        <v>30</v>
      </c>
      <c r="C17" s="6">
        <v>52</v>
      </c>
      <c r="D17" s="6">
        <v>0</v>
      </c>
      <c r="E17" s="6">
        <v>10</v>
      </c>
      <c r="F17" s="6">
        <v>0</v>
      </c>
      <c r="G17" s="6">
        <v>0</v>
      </c>
      <c r="H17" s="6">
        <v>21</v>
      </c>
      <c r="I17" s="6">
        <v>3</v>
      </c>
    </row>
    <row r="18" spans="1:9" ht="15.75" thickBot="1">
      <c r="A18" s="2" t="s">
        <v>16</v>
      </c>
      <c r="B18" s="6">
        <v>421</v>
      </c>
      <c r="C18" s="6">
        <v>1398</v>
      </c>
      <c r="D18" s="6">
        <v>70</v>
      </c>
      <c r="E18" s="6">
        <v>244</v>
      </c>
      <c r="F18" s="6">
        <v>1</v>
      </c>
      <c r="G18" s="6">
        <v>0</v>
      </c>
      <c r="H18" s="6">
        <v>33</v>
      </c>
      <c r="I18" s="6">
        <v>2</v>
      </c>
    </row>
    <row r="19" spans="1:9" ht="15.75" thickBot="1">
      <c r="A19" s="3" t="s">
        <v>17</v>
      </c>
      <c r="B19" s="6">
        <v>949</v>
      </c>
      <c r="C19" s="6">
        <v>1635</v>
      </c>
      <c r="D19" s="6">
        <v>198</v>
      </c>
      <c r="E19" s="6">
        <v>423</v>
      </c>
      <c r="F19" s="6">
        <v>0</v>
      </c>
      <c r="G19" s="6">
        <v>0</v>
      </c>
      <c r="H19" s="6">
        <v>75</v>
      </c>
      <c r="I19" s="6">
        <v>8</v>
      </c>
    </row>
    <row r="20" spans="1:9" ht="15.75" thickBot="1">
      <c r="A20" s="2" t="s">
        <v>18</v>
      </c>
      <c r="B20" s="6">
        <v>654</v>
      </c>
      <c r="C20" s="6">
        <v>1396</v>
      </c>
      <c r="D20" s="6">
        <v>51</v>
      </c>
      <c r="E20" s="6">
        <v>204</v>
      </c>
      <c r="F20" s="6">
        <v>0</v>
      </c>
      <c r="G20" s="6">
        <v>0</v>
      </c>
      <c r="H20" s="6">
        <v>54</v>
      </c>
      <c r="I20" s="6">
        <v>23</v>
      </c>
    </row>
    <row r="21" spans="1:9" ht="15.75" thickBot="1">
      <c r="A21" s="3" t="s">
        <v>19</v>
      </c>
      <c r="B21" s="6">
        <v>78</v>
      </c>
      <c r="C21" s="6">
        <v>169</v>
      </c>
      <c r="D21" s="6">
        <v>20</v>
      </c>
      <c r="E21" s="6">
        <v>45</v>
      </c>
      <c r="F21" s="6">
        <v>0</v>
      </c>
      <c r="G21" s="6">
        <v>0</v>
      </c>
      <c r="H21" s="6">
        <v>65</v>
      </c>
      <c r="I21" s="6">
        <v>4</v>
      </c>
    </row>
    <row r="22" spans="1:9" ht="15.75" thickBot="1">
      <c r="A22" s="2" t="s">
        <v>20</v>
      </c>
      <c r="B22" s="6">
        <v>870</v>
      </c>
      <c r="C22" s="6">
        <v>3749</v>
      </c>
      <c r="D22" s="6">
        <v>55</v>
      </c>
      <c r="E22" s="6">
        <v>201</v>
      </c>
      <c r="F22" s="6">
        <v>0</v>
      </c>
      <c r="G22" s="6">
        <v>0</v>
      </c>
      <c r="H22" s="6">
        <v>71</v>
      </c>
      <c r="I22" s="6">
        <v>55</v>
      </c>
    </row>
    <row r="23" spans="1:9" ht="15.75" thickBot="1">
      <c r="A23" s="3" t="s">
        <v>21</v>
      </c>
      <c r="B23" s="6">
        <v>360</v>
      </c>
      <c r="C23" s="6">
        <v>753</v>
      </c>
      <c r="D23" s="6">
        <v>21</v>
      </c>
      <c r="E23" s="6">
        <v>131</v>
      </c>
      <c r="F23" s="6">
        <v>0</v>
      </c>
      <c r="G23" s="6">
        <v>0</v>
      </c>
      <c r="H23" s="6">
        <v>28</v>
      </c>
      <c r="I23" s="6">
        <v>0</v>
      </c>
    </row>
    <row r="24" spans="1:9" ht="15.75" thickBot="1">
      <c r="A24" s="2" t="s">
        <v>22</v>
      </c>
      <c r="B24" s="6">
        <v>441</v>
      </c>
      <c r="C24" s="6">
        <v>1176</v>
      </c>
      <c r="D24" s="6">
        <v>46</v>
      </c>
      <c r="E24" s="6">
        <v>181</v>
      </c>
      <c r="F24" s="6">
        <v>1</v>
      </c>
      <c r="G24" s="6">
        <v>0</v>
      </c>
      <c r="H24" s="6">
        <v>28</v>
      </c>
      <c r="I24" s="6">
        <v>2</v>
      </c>
    </row>
    <row r="25" spans="1:9" ht="15.75" thickBot="1">
      <c r="A25" s="3" t="s">
        <v>23</v>
      </c>
      <c r="B25" s="6">
        <v>715</v>
      </c>
      <c r="C25" s="6">
        <v>1938</v>
      </c>
      <c r="D25" s="6">
        <v>17</v>
      </c>
      <c r="E25" s="6">
        <v>150</v>
      </c>
      <c r="F25" s="6">
        <v>1</v>
      </c>
      <c r="G25" s="6">
        <v>0</v>
      </c>
      <c r="H25" s="6">
        <v>66</v>
      </c>
      <c r="I25" s="6">
        <v>3</v>
      </c>
    </row>
    <row r="26" spans="1:9" ht="15.75" thickBot="1">
      <c r="A26" s="2" t="s">
        <v>24</v>
      </c>
      <c r="B26" s="6">
        <v>288</v>
      </c>
      <c r="C26" s="6">
        <v>369</v>
      </c>
      <c r="D26" s="6">
        <v>279</v>
      </c>
      <c r="E26" s="6">
        <v>143</v>
      </c>
      <c r="F26" s="6">
        <v>1</v>
      </c>
      <c r="G26" s="6">
        <v>0</v>
      </c>
      <c r="H26" s="6">
        <v>25</v>
      </c>
      <c r="I26" s="6">
        <v>18</v>
      </c>
    </row>
    <row r="27" spans="1:9" ht="15.75" thickBot="1">
      <c r="A27" s="4" t="s">
        <v>25</v>
      </c>
      <c r="B27" s="6">
        <v>1338</v>
      </c>
      <c r="C27" s="6">
        <v>3936</v>
      </c>
      <c r="D27" s="6">
        <v>66</v>
      </c>
      <c r="E27" s="6">
        <v>365</v>
      </c>
      <c r="F27" s="6">
        <v>5</v>
      </c>
      <c r="G27" s="6">
        <v>0</v>
      </c>
      <c r="H27" s="6">
        <v>58</v>
      </c>
      <c r="I27" s="6">
        <v>56</v>
      </c>
    </row>
    <row r="29" spans="1:9">
      <c r="A29" s="5" t="s">
        <v>34</v>
      </c>
      <c r="B29" s="5">
        <f>SUM(B2:B27)</f>
        <v>13888</v>
      </c>
      <c r="C29" s="5">
        <f t="shared" ref="C29:I29" si="0">SUM(C2:C27)</f>
        <v>38136</v>
      </c>
      <c r="D29" s="5">
        <f t="shared" si="0"/>
        <v>1498</v>
      </c>
      <c r="E29" s="5">
        <f t="shared" si="0"/>
        <v>4735</v>
      </c>
      <c r="F29" s="5">
        <f t="shared" si="0"/>
        <v>15</v>
      </c>
      <c r="G29" s="5">
        <f t="shared" si="0"/>
        <v>0</v>
      </c>
      <c r="H29" s="5">
        <f t="shared" si="0"/>
        <v>1139</v>
      </c>
      <c r="I29" s="5">
        <f t="shared" si="0"/>
        <v>435</v>
      </c>
    </row>
    <row r="31" spans="1:9">
      <c r="A31" s="5" t="s">
        <v>35</v>
      </c>
      <c r="B31" s="5">
        <f>SUM(B29:I29)</f>
        <v>59846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R33" sqref="R33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25" t="s">
        <v>41</v>
      </c>
      <c r="P1" s="33" t="s">
        <v>59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2020'!C2</f>
        <v>21234.974718270001</v>
      </c>
      <c r="J3" s="29">
        <f>C3*'Nb licenciés 2020'!E2</f>
        <v>3986.5522050200007</v>
      </c>
      <c r="K3" s="29">
        <f>D3*'Nb licenciés 2020'!H2</f>
        <v>386.04952182999995</v>
      </c>
      <c r="L3" s="29">
        <f>E3*'Nb licenciés 2020'!B2</f>
        <v>2509.8846463</v>
      </c>
      <c r="M3" s="29">
        <f>F3*'Nb licenciés 2020'!D2</f>
        <v>1139.0149157200001</v>
      </c>
      <c r="N3" s="29">
        <f>G3*'Nb licenciés 2020'!I2</f>
        <v>666.30121552000003</v>
      </c>
      <c r="P3" s="35">
        <f>SUM(I3:N3)</f>
        <v>29922.777222660003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2020'!C3</f>
        <v>56507.295314860006</v>
      </c>
      <c r="J4" s="29">
        <f>C4*'Nb licenciés 2020'!E3</f>
        <v>7293.2970888000009</v>
      </c>
      <c r="K4" s="29">
        <f>D4*'Nb licenciés 2020'!H3</f>
        <v>1152.5210214400001</v>
      </c>
      <c r="L4" s="29">
        <f>E4*'Nb licenciés 2020'!B3</f>
        <v>15329.429992200005</v>
      </c>
      <c r="M4" s="29">
        <f>F4*'Nb licenciés 2020'!D3</f>
        <v>1047.84870211</v>
      </c>
      <c r="N4" s="29">
        <f>G4*'Nb licenciés 2020'!I3</f>
        <v>895.90501276000009</v>
      </c>
      <c r="P4" s="31">
        <f t="shared" ref="P4:P28" si="0">SUM(I4:N4)</f>
        <v>82226.297132170017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2020'!C4</f>
        <v>16360.396062160004</v>
      </c>
      <c r="J5" s="29">
        <f>C5*'Nb licenciés 2020'!E4</f>
        <v>2653.9497739800004</v>
      </c>
      <c r="K5" s="29">
        <f>D5*'Nb licenciés 2020'!H4</f>
        <v>360.16281920000006</v>
      </c>
      <c r="L5" s="29">
        <f>E5*'Nb licenciés 2020'!B4</f>
        <v>4220.6580375000003</v>
      </c>
      <c r="M5" s="29">
        <f>F5*'Nb licenciés 2020'!D4</f>
        <v>393.92808350000001</v>
      </c>
      <c r="N5" s="29">
        <f>G5*'Nb licenciés 2020'!I4</f>
        <v>225.10176200000004</v>
      </c>
      <c r="P5" s="31">
        <f t="shared" si="0"/>
        <v>24214.196538340002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2020'!C5</f>
        <v>34091.661854899998</v>
      </c>
      <c r="J6" s="29">
        <f>C6*'Nb licenciés 2020'!E5</f>
        <v>9791.9266470000002</v>
      </c>
      <c r="K6" s="29">
        <f>D6*'Nb licenciés 2020'!H5</f>
        <v>698.94097101000011</v>
      </c>
      <c r="L6" s="29">
        <f>E6*'Nb licenciés 2020'!B5</f>
        <v>11860.611839780002</v>
      </c>
      <c r="M6" s="29">
        <f>F6*'Nb licenciés 2020'!D5</f>
        <v>702.31749744000001</v>
      </c>
      <c r="N6" s="29">
        <f>G6*'Nb licenciés 2020'!I5</f>
        <v>409.68520684000003</v>
      </c>
      <c r="P6" s="31">
        <f t="shared" si="0"/>
        <v>57555.14401697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2020'!C6</f>
        <v>63267.101227720006</v>
      </c>
      <c r="J7" s="29">
        <f>C7*'Nb licenciés 2020'!E6</f>
        <v>2082.1912984999999</v>
      </c>
      <c r="K7" s="29">
        <f>D7*'Nb licenciés 2020'!H6</f>
        <v>253.23948225000001</v>
      </c>
      <c r="L7" s="29">
        <f>E7*'Nb licenciés 2020'!B6</f>
        <v>6224.0637193000011</v>
      </c>
      <c r="M7" s="29">
        <f>F7*'Nb licenciés 2020'!D6</f>
        <v>108.04884576000001</v>
      </c>
      <c r="N7" s="29">
        <f>G7*'Nb licenciés 2020'!I6</f>
        <v>222.85074438000004</v>
      </c>
      <c r="P7" s="31">
        <f t="shared" si="0"/>
        <v>72157.495317910012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2020'!C7</f>
        <v>39437.828702400009</v>
      </c>
      <c r="J8" s="29">
        <f>C8*'Nb licenciés 2020'!E7</f>
        <v>10281.52297935</v>
      </c>
      <c r="K8" s="29">
        <f>D8*'Nb licenciés 2020'!H7</f>
        <v>1087.24151046</v>
      </c>
      <c r="L8" s="29">
        <f>E8*'Nb licenciés 2020'!B7</f>
        <v>16629.392667749999</v>
      </c>
      <c r="M8" s="29">
        <f>F8*'Nb licenciés 2020'!D7</f>
        <v>2624.6865449200004</v>
      </c>
      <c r="N8" s="29">
        <f>G8*'Nb licenciés 2020'!I7</f>
        <v>540.24422880000009</v>
      </c>
      <c r="P8" s="31">
        <f t="shared" si="0"/>
        <v>70600.916633679997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2020'!C8</f>
        <v>17251.799039680001</v>
      </c>
      <c r="J9" s="29">
        <f>C9*'Nb licenciés 2020'!E8</f>
        <v>6730.5426838000003</v>
      </c>
      <c r="K9" s="29">
        <f>D9*'Nb licenciés 2020'!H8</f>
        <v>450.20352400000002</v>
      </c>
      <c r="L9" s="29">
        <f>E9*'Nb licenciés 2020'!B8</f>
        <v>6937.6363048400008</v>
      </c>
      <c r="M9" s="29">
        <f>F9*'Nb licenciés 2020'!D8</f>
        <v>641.54002170000001</v>
      </c>
      <c r="N9" s="29">
        <f>G9*'Nb licenciés 2020'!I8</f>
        <v>1836.8303779200003</v>
      </c>
      <c r="P9" s="31">
        <f t="shared" si="0"/>
        <v>33848.551951940004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2020'!C9</f>
        <v>8269.1132270700018</v>
      </c>
      <c r="J10" s="29">
        <f>C10*'Nb licenciés 2020'!E9</f>
        <v>1607.2265806800006</v>
      </c>
      <c r="K10" s="29">
        <f>D10*'Nb licenciés 2020'!H9</f>
        <v>344.40569586000009</v>
      </c>
      <c r="L10" s="29">
        <f>E10*'Nb licenciés 2020'!B9</f>
        <v>951.05494444999999</v>
      </c>
      <c r="M10" s="29">
        <f>F10*'Nb licenciés 2020'!D9</f>
        <v>10.129579290000001</v>
      </c>
      <c r="N10" s="29">
        <f>G10*'Nb licenciés 2020'!I9</f>
        <v>0</v>
      </c>
      <c r="P10" s="31">
        <f t="shared" si="0"/>
        <v>11181.930027350001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2020'!C10</f>
        <v>37817.096016000003</v>
      </c>
      <c r="J11" s="29">
        <f>C11*'Nb licenciés 2020'!E10</f>
        <v>4458.1403964100009</v>
      </c>
      <c r="K11" s="29">
        <f>D11*'Nb licenciés 2020'!H10</f>
        <v>225.10176200000004</v>
      </c>
      <c r="L11" s="29">
        <f>E11*'Nb licenciés 2020'!B10</f>
        <v>4535.8005043000003</v>
      </c>
      <c r="M11" s="29">
        <f>F11*'Nb licenciés 2020'!D10</f>
        <v>486.21980592000011</v>
      </c>
      <c r="N11" s="29">
        <f>G11*'Nb licenciés 2020'!I10</f>
        <v>1621.8581952099998</v>
      </c>
      <c r="P11" s="31">
        <f t="shared" si="0"/>
        <v>49144.216679840007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2020'!C11</f>
        <v>19049.236609250001</v>
      </c>
      <c r="J12" s="29">
        <f>C12*'Nb licenciés 2020'!E11</f>
        <v>4085.5969803000003</v>
      </c>
      <c r="K12" s="29">
        <f>D12*'Nb licenciés 2020'!H11</f>
        <v>489.59633235000007</v>
      </c>
      <c r="L12" s="29">
        <f>E12*'Nb licenciés 2020'!B11</f>
        <v>6237.5698250200003</v>
      </c>
      <c r="M12" s="29">
        <f>F12*'Nb licenciés 2020'!D11</f>
        <v>2410.8398710200004</v>
      </c>
      <c r="N12" s="29">
        <f>G12*'Nb licenciés 2020'!I11</f>
        <v>91.166213610000014</v>
      </c>
      <c r="P12" s="31">
        <f t="shared" si="0"/>
        <v>32364.005831550003</v>
      </c>
    </row>
    <row r="13" spans="1:16">
      <c r="A13" s="54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H13" s="54"/>
      <c r="I13" s="29">
        <f>B13*'Nb licenciés 2020'!C12</f>
        <v>10065.425287829999</v>
      </c>
      <c r="J13" s="29">
        <f>C13*'Nb licenciés 2020'!E12</f>
        <v>337.65264300000001</v>
      </c>
      <c r="K13" s="29">
        <f>D13*'Nb licenciés 2020'!H12</f>
        <v>810.36634320000007</v>
      </c>
      <c r="L13" s="29">
        <f>E13*'Nb licenciés 2020'!B12</f>
        <v>4859.3842871750003</v>
      </c>
      <c r="M13" s="29">
        <f>F13*'Nb licenciés 2020'!D12</f>
        <v>65.842265385000005</v>
      </c>
      <c r="N13" s="29">
        <f>G13*'Nb licenciés 2020'!I12</f>
        <v>4106.9816476900005</v>
      </c>
      <c r="O13" s="54"/>
      <c r="P13" s="55">
        <f t="shared" si="0"/>
        <v>20245.652474279999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2020'!C13</f>
        <v>93375.024649625018</v>
      </c>
      <c r="J14" s="29">
        <f>C14*'Nb licenciés 2020'!E13</f>
        <v>5449.7136580200004</v>
      </c>
      <c r="K14" s="29">
        <f>D14*'Nb licenciés 2020'!H13</f>
        <v>500.85142045000003</v>
      </c>
      <c r="L14" s="29">
        <f>E14*'Nb licenciés 2020'!B13</f>
        <v>11463.307229850001</v>
      </c>
      <c r="M14" s="29">
        <f>F14*'Nb licenciés 2020'!D13</f>
        <v>1745.6641643099999</v>
      </c>
      <c r="N14" s="29">
        <f>G14*'Nb licenciés 2020'!I13</f>
        <v>5051.2835392799998</v>
      </c>
      <c r="P14" s="31">
        <f t="shared" si="0"/>
        <v>117585.84466153503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2020'!C14</f>
        <v>37503.07905801</v>
      </c>
      <c r="J15" s="29">
        <f>C15*'Nb licenciés 2020'!E14</f>
        <v>3565.6119100800001</v>
      </c>
      <c r="K15" s="29">
        <f>D15*'Nb licenciés 2020'!H14</f>
        <v>707.94504148999999</v>
      </c>
      <c r="L15" s="29">
        <f>E15*'Nb licenciés 2020'!B14</f>
        <v>8666.4178370000009</v>
      </c>
      <c r="M15" s="29">
        <f>F15*'Nb licenciés 2020'!D14</f>
        <v>574.00949309999999</v>
      </c>
      <c r="N15" s="29">
        <f>G15*'Nb licenciés 2020'!I14</f>
        <v>0</v>
      </c>
      <c r="P15" s="31">
        <f t="shared" si="0"/>
        <v>51017.063339679997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2020'!C15</f>
        <v>9285.447682500002</v>
      </c>
      <c r="J16" s="29">
        <f>C16*'Nb licenciés 2020'!E15</f>
        <v>3624.1383682000005</v>
      </c>
      <c r="K16" s="29">
        <f>D16*'Nb licenciés 2020'!H15</f>
        <v>60.777475740000014</v>
      </c>
      <c r="L16" s="29">
        <f>E16*'Nb licenciés 2020'!B15</f>
        <v>4524.5454162000005</v>
      </c>
      <c r="M16" s="29">
        <f>F16*'Nb licenciés 2020'!D15</f>
        <v>1347.2340455700003</v>
      </c>
      <c r="N16" s="29">
        <f>G16*'Nb licenciés 2020'!I15</f>
        <v>0</v>
      </c>
      <c r="P16" s="31">
        <f t="shared" si="0"/>
        <v>18842.142988210002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2020'!C16</f>
        <v>44266.261497300002</v>
      </c>
      <c r="J17" s="29">
        <f>C17*'Nb licenciés 2020'!E16</f>
        <v>7564.5447120099998</v>
      </c>
      <c r="K17" s="29">
        <f>D17*'Nb licenciés 2020'!H16</f>
        <v>1749.0406907399999</v>
      </c>
      <c r="L17" s="29">
        <f>E17*'Nb licenciés 2020'!B16</f>
        <v>20568.673502750004</v>
      </c>
      <c r="M17" s="29">
        <f>F17*'Nb licenciés 2020'!D16</f>
        <v>486.21980592</v>
      </c>
      <c r="N17" s="29">
        <f>G17*'Nb licenciés 2020'!I16</f>
        <v>647.16756574999999</v>
      </c>
      <c r="P17" s="31">
        <f t="shared" si="0"/>
        <v>75281.907774470004</v>
      </c>
    </row>
    <row r="18" spans="1:16">
      <c r="A18" s="52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53"/>
      <c r="I18" s="29">
        <f>B18*'Nb licenciés 2020'!C17</f>
        <v>2165.4789504400001</v>
      </c>
      <c r="J18" s="29">
        <f>C18*'Nb licenciés 2020'!E17</f>
        <v>101.29579290000001</v>
      </c>
      <c r="K18" s="29">
        <f>D18*'Nb licenciés 2020'!H17</f>
        <v>212.72116509</v>
      </c>
      <c r="L18" s="29">
        <f>E18*'Nb licenciés 2020'!B17</f>
        <v>422.06580374999999</v>
      </c>
      <c r="M18" s="29">
        <f>F18*'Nb licenciés 2020'!D17</f>
        <v>0</v>
      </c>
      <c r="N18" s="29">
        <f>G18*'Nb licenciés 2020'!I17</f>
        <v>124.93147791000001</v>
      </c>
      <c r="O18" s="54"/>
      <c r="P18" s="55">
        <f t="shared" si="0"/>
        <v>3026.4931900899996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2020'!C18</f>
        <v>37763.071593120003</v>
      </c>
      <c r="J19" s="29">
        <f>C19*'Nb licenciés 2020'!E18</f>
        <v>3295.4897956799996</v>
      </c>
      <c r="K19" s="29">
        <f>D19*'Nb licenciés 2020'!H18</f>
        <v>445.70148876000007</v>
      </c>
      <c r="L19" s="29">
        <f>E19*'Nb licenciés 2020'!B18</f>
        <v>5212.2312991100007</v>
      </c>
      <c r="M19" s="29">
        <f>F19*'Nb licenciés 2020'!D18</f>
        <v>551.49931690000005</v>
      </c>
      <c r="N19" s="29">
        <f>G19*'Nb licenciés 2020'!I18</f>
        <v>265.62007916000005</v>
      </c>
      <c r="P19" s="31">
        <f>SUM(I19:N19)</f>
        <v>47533.613572730006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2020'!C19</f>
        <v>60726.827843550003</v>
      </c>
      <c r="J20" s="29">
        <f>C20*'Nb licenciés 2020'!E19</f>
        <v>15710.977478790001</v>
      </c>
      <c r="K20" s="29">
        <f>D20*'Nb licenciés 2020'!H19</f>
        <v>0</v>
      </c>
      <c r="L20" s="29">
        <f>E20*'Nb licenciés 2020'!B19</f>
        <v>6408.6471641400003</v>
      </c>
      <c r="M20" s="29">
        <f>F20*'Nb licenciés 2020'!D19</f>
        <v>1114.2537219000001</v>
      </c>
      <c r="N20" s="29">
        <f>G20*'Nb licenciés 2020'!I19</f>
        <v>666.30121552000003</v>
      </c>
      <c r="P20" s="31">
        <f t="shared" si="0"/>
        <v>84627.007423899995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2020'!C20</f>
        <v>26710.575078920003</v>
      </c>
      <c r="J21" s="29">
        <f>C21*'Nb licenciés 2020'!E20</f>
        <v>6428.9063227200013</v>
      </c>
      <c r="K21" s="29">
        <f>D21*'Nb licenciés 2020'!H20</f>
        <v>60.777475740000014</v>
      </c>
      <c r="L21" s="29">
        <f>E21*'Nb licenciés 2020'!B20</f>
        <v>6624.7448556600011</v>
      </c>
      <c r="M21" s="29">
        <f>F21*'Nb licenciés 2020'!D20</f>
        <v>-57.400949310000009</v>
      </c>
      <c r="N21" s="29">
        <f>G21*'Nb licenciés 2020'!I20</f>
        <v>3261.7245313800004</v>
      </c>
      <c r="P21" s="31">
        <f t="shared" si="0"/>
        <v>43029.32731511</v>
      </c>
    </row>
    <row r="22" spans="1:16">
      <c r="A22" s="52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53"/>
      <c r="I22" s="29">
        <f>B22*'Nb licenciés 2020'!C21</f>
        <v>3804.2197778</v>
      </c>
      <c r="J22" s="29">
        <f>C22*'Nb licenciés 2020'!E21</f>
        <v>202.59158580000002</v>
      </c>
      <c r="K22" s="29">
        <f>D22*'Nb licenciés 2020'!H21</f>
        <v>292.63229059999998</v>
      </c>
      <c r="L22" s="29">
        <f>E22*'Nb licenciés 2020'!B21</f>
        <v>0</v>
      </c>
      <c r="M22" s="29">
        <f>F22*'Nb licenciés 2020'!D21</f>
        <v>78.78561670000002</v>
      </c>
      <c r="N22" s="29">
        <f>G22*'Nb licenciés 2020'!I21</f>
        <v>166.57530388000001</v>
      </c>
      <c r="O22" s="54"/>
      <c r="P22" s="55">
        <f t="shared" si="0"/>
        <v>4544.8045747799997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2020'!C22</f>
        <v>67512.52045904001</v>
      </c>
      <c r="J23" s="29">
        <f>C23*'Nb licenciés 2020'!E22</f>
        <v>904.90908324000009</v>
      </c>
      <c r="K23" s="29">
        <f>D23*'Nb licenciés 2020'!H22</f>
        <v>319.64450203999996</v>
      </c>
      <c r="L23" s="29">
        <f>E23*'Nb licenciés 2020'!B22</f>
        <v>5875.1559882000001</v>
      </c>
      <c r="M23" s="29">
        <f>F23*'Nb licenciés 2020'!D22</f>
        <v>185.70895365000001</v>
      </c>
      <c r="N23" s="29">
        <f>G23*'Nb licenciés 2020'!I22</f>
        <v>990.4477528000001</v>
      </c>
      <c r="P23" s="31">
        <f t="shared" si="0"/>
        <v>75788.386738970003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2020'!C23</f>
        <v>27967.768419690005</v>
      </c>
      <c r="J24" s="29">
        <f>C24*'Nb licenciés 2020'!E23</f>
        <v>4865.5745856300009</v>
      </c>
      <c r="K24" s="29">
        <f>D24*'Nb licenciés 2020'!H23</f>
        <v>0</v>
      </c>
      <c r="L24" s="29">
        <f>E24*'Nb licenciés 2020'!B23</f>
        <v>2431.0990296</v>
      </c>
      <c r="M24" s="29">
        <f>F24*'Nb licenciés 2020'!D23</f>
        <v>118.17842505</v>
      </c>
      <c r="N24" s="29">
        <f>G24*'Nb licenciés 2020'!I23</f>
        <v>0</v>
      </c>
      <c r="P24" s="31">
        <f t="shared" si="0"/>
        <v>35382.620459970007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2020'!C24</f>
        <v>19853.975408400001</v>
      </c>
      <c r="J25" s="29">
        <f>C25*'Nb licenciés 2020'!E24</f>
        <v>7130.0983113500015</v>
      </c>
      <c r="K25" s="29">
        <f>D25*'Nb licenciés 2020'!H24</f>
        <v>283.62822012000004</v>
      </c>
      <c r="L25" s="29">
        <f>E25*'Nb licenciés 2020'!B24</f>
        <v>5459.8432373100013</v>
      </c>
      <c r="M25" s="29">
        <f>F25*'Nb licenciés 2020'!D24</f>
        <v>880.14788942000007</v>
      </c>
      <c r="N25" s="29">
        <f>G25*'Nb licenciés 2020'!I24</f>
        <v>119.30393386000001</v>
      </c>
      <c r="P25" s="31">
        <f t="shared" si="0"/>
        <v>33726.997000460004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2020'!C25</f>
        <v>58893.373992060013</v>
      </c>
      <c r="J26" s="29">
        <f>C26*'Nb licenciés 2020'!E25</f>
        <v>10636.0582545</v>
      </c>
      <c r="K26" s="29">
        <f>D26*'Nb licenciés 2020'!H25</f>
        <v>2822.7760954800001</v>
      </c>
      <c r="L26" s="29">
        <f>E26*'Nb licenciés 2020'!B25</f>
        <v>8047.3879915000007</v>
      </c>
      <c r="M26" s="29">
        <f>F26*'Nb licenciés 2020'!D25</f>
        <v>306.13839632000008</v>
      </c>
      <c r="N26" s="29">
        <f>G26*'Nb licenciés 2020'!I25</f>
        <v>685.43486529000006</v>
      </c>
      <c r="P26" s="31">
        <f t="shared" si="0"/>
        <v>81391.169595150015</v>
      </c>
    </row>
    <row r="27" spans="1:16">
      <c r="A27" s="52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53"/>
      <c r="I27" s="29">
        <f>B27*'Nb licenciés 2020'!C26</f>
        <v>15158.915407485001</v>
      </c>
      <c r="J27" s="29">
        <f>C27*'Nb licenciés 2020'!E26</f>
        <v>1931.3731179599999</v>
      </c>
      <c r="K27" s="29">
        <f>D27*'Nb licenciés 2020'!H26</f>
        <v>703.44300625000005</v>
      </c>
      <c r="L27" s="29">
        <f>E27*'Nb licenciés 2020'!B26</f>
        <v>7131.2238201600003</v>
      </c>
      <c r="M27" s="29">
        <f>F27*'Nb licenciés 2020'!D26</f>
        <v>3611.1950168850003</v>
      </c>
      <c r="N27" s="29">
        <f>G27*'Nb licenciés 2020'!I26</f>
        <v>1944.87922368</v>
      </c>
      <c r="O27" s="54"/>
      <c r="P27" s="55">
        <f>SUM(I27:N27)</f>
        <v>30481.029592420004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2020'!C27</f>
        <v>75310.04549472002</v>
      </c>
      <c r="J28" s="29">
        <f>C28*'Nb licenciés 2020'!E27</f>
        <v>6983.7821660500003</v>
      </c>
      <c r="K28" s="29">
        <f>D28*'Nb licenciés 2020'!H27</f>
        <v>456.9565768600001</v>
      </c>
      <c r="L28" s="29">
        <f>E28*'Nb licenciés 2020'!B27</f>
        <v>15059.307877800002</v>
      </c>
      <c r="M28" s="29">
        <f>F28*'Nb licenciés 2020'!D27</f>
        <v>1188.5373033600001</v>
      </c>
      <c r="N28" s="29">
        <f>G28*'Nb licenciés 2020'!I27</f>
        <v>3403.5386414400004</v>
      </c>
      <c r="P28" s="32">
        <f t="shared" si="0"/>
        <v>102402.16806023003</v>
      </c>
    </row>
    <row r="30" spans="1:16" ht="15.75" thickBot="1">
      <c r="P30" s="29">
        <f>SUM(P3:P28)</f>
        <v>1288121.7601143951</v>
      </c>
    </row>
    <row r="31" spans="1:16" ht="15.75" thickBot="1"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P31" s="29"/>
    </row>
    <row r="33" spans="16:16">
      <c r="P33" s="29"/>
    </row>
  </sheetData>
  <conditionalFormatting sqref="F27:F28 F3:F5 F7:F9 F11:F12 F14:F15 F24:F25 F17:F22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7:H28 H3:H5 H7:H9 H11:H12 H14:H15 H24:H25 H17:H2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topLeftCell="A7" workbookViewId="0">
      <selection activeCell="G5" sqref="G5"/>
    </sheetView>
  </sheetViews>
  <sheetFormatPr baseColWidth="10" defaultRowHeight="15"/>
  <cols>
    <col min="2" max="2" width="14.140625" bestFit="1" customWidth="1"/>
  </cols>
  <sheetData>
    <row r="1" spans="1:5">
      <c r="A1" s="5"/>
      <c r="B1" s="20">
        <v>2017</v>
      </c>
      <c r="C1" s="5"/>
      <c r="D1" s="5"/>
      <c r="E1" s="5"/>
    </row>
    <row r="2" spans="1:5">
      <c r="A2" s="5"/>
      <c r="B2" s="5" t="s">
        <v>54</v>
      </c>
      <c r="C2" s="5" t="s">
        <v>55</v>
      </c>
      <c r="D2" s="5" t="s">
        <v>56</v>
      </c>
      <c r="E2" s="5" t="s">
        <v>38</v>
      </c>
    </row>
    <row r="3" spans="1:5">
      <c r="A3" s="46" t="s">
        <v>70</v>
      </c>
      <c r="B3" s="30">
        <v>21</v>
      </c>
      <c r="C3" s="30">
        <v>24.7</v>
      </c>
      <c r="D3" s="30">
        <v>14</v>
      </c>
      <c r="E3" s="30">
        <v>12</v>
      </c>
    </row>
    <row r="4" spans="1:5">
      <c r="A4" s="5" t="s">
        <v>72</v>
      </c>
      <c r="B4" s="30"/>
      <c r="C4" s="30"/>
      <c r="D4" s="30"/>
      <c r="E4" s="30"/>
    </row>
    <row r="5" spans="1:5" s="5" customFormat="1">
      <c r="A5" s="5" t="s">
        <v>71</v>
      </c>
      <c r="B5" s="30">
        <v>74</v>
      </c>
      <c r="C5" s="30">
        <v>18</v>
      </c>
      <c r="D5" s="30">
        <v>25</v>
      </c>
      <c r="E5" s="30">
        <v>18</v>
      </c>
    </row>
    <row r="6" spans="1:5" s="5" customFormat="1"/>
    <row r="7" spans="1:5">
      <c r="A7" s="47" t="s">
        <v>34</v>
      </c>
      <c r="B7" s="49">
        <f>SUM(B3:B5)</f>
        <v>95</v>
      </c>
      <c r="C7" s="49">
        <f t="shared" ref="C7:E7" si="0">SUM(C3:C5)</f>
        <v>42.7</v>
      </c>
      <c r="D7" s="49">
        <f t="shared" si="0"/>
        <v>39</v>
      </c>
      <c r="E7" s="50">
        <f t="shared" si="0"/>
        <v>30</v>
      </c>
    </row>
    <row r="8" spans="1:5" s="5" customFormat="1">
      <c r="A8" s="48"/>
      <c r="B8" s="51"/>
      <c r="C8" s="51"/>
      <c r="D8" s="51"/>
      <c r="E8" s="51"/>
    </row>
    <row r="9" spans="1:5">
      <c r="B9" s="20">
        <v>2018</v>
      </c>
    </row>
    <row r="10" spans="1:5">
      <c r="B10" s="5" t="s">
        <v>54</v>
      </c>
      <c r="C10" s="5" t="s">
        <v>55</v>
      </c>
      <c r="D10" s="5" t="s">
        <v>56</v>
      </c>
      <c r="E10" s="5" t="s">
        <v>38</v>
      </c>
    </row>
    <row r="11" spans="1:5">
      <c r="A11" s="46" t="s">
        <v>70</v>
      </c>
      <c r="B11" s="30">
        <v>22</v>
      </c>
      <c r="C11" s="30">
        <v>24</v>
      </c>
      <c r="D11" s="30">
        <v>13</v>
      </c>
      <c r="E11" s="30">
        <v>12</v>
      </c>
    </row>
    <row r="12" spans="1:5">
      <c r="A12" s="5" t="s">
        <v>72</v>
      </c>
      <c r="B12" s="30">
        <v>2</v>
      </c>
      <c r="C12" s="30">
        <v>2</v>
      </c>
      <c r="D12" s="30">
        <v>2</v>
      </c>
      <c r="E12" s="30">
        <v>2</v>
      </c>
    </row>
    <row r="13" spans="1:5">
      <c r="A13" s="5" t="s">
        <v>71</v>
      </c>
      <c r="B13" s="30">
        <v>60</v>
      </c>
      <c r="C13" s="30">
        <v>20</v>
      </c>
      <c r="D13" s="30">
        <v>22</v>
      </c>
      <c r="E13" s="30">
        <v>16</v>
      </c>
    </row>
    <row r="15" spans="1:5" s="5" customFormat="1">
      <c r="A15" s="47" t="s">
        <v>34</v>
      </c>
      <c r="B15" s="49">
        <f>SUM(B11:B13)</f>
        <v>84</v>
      </c>
      <c r="C15" s="49">
        <f t="shared" ref="C15:E15" si="1">SUM(C11:C13)</f>
        <v>46</v>
      </c>
      <c r="D15" s="49">
        <f t="shared" si="1"/>
        <v>37</v>
      </c>
      <c r="E15" s="50">
        <f t="shared" si="1"/>
        <v>30</v>
      </c>
    </row>
    <row r="17" spans="1:7">
      <c r="B17" s="20">
        <v>2019</v>
      </c>
      <c r="C17" s="5"/>
      <c r="D17" s="5"/>
      <c r="E17" s="5"/>
    </row>
    <row r="18" spans="1:7">
      <c r="B18" s="5" t="s">
        <v>54</v>
      </c>
      <c r="C18" s="5" t="s">
        <v>55</v>
      </c>
      <c r="D18" s="5" t="s">
        <v>56</v>
      </c>
      <c r="E18" s="5" t="s">
        <v>38</v>
      </c>
    </row>
    <row r="19" spans="1:7">
      <c r="A19" s="46" t="s">
        <v>70</v>
      </c>
      <c r="B19" s="30">
        <v>21</v>
      </c>
      <c r="C19" s="30">
        <v>21</v>
      </c>
      <c r="D19" s="30">
        <v>13</v>
      </c>
      <c r="E19" s="30">
        <v>12</v>
      </c>
    </row>
    <row r="20" spans="1:7">
      <c r="A20" s="5" t="s">
        <v>72</v>
      </c>
      <c r="B20" s="30">
        <v>2</v>
      </c>
      <c r="C20" s="30">
        <v>2</v>
      </c>
      <c r="D20" s="30">
        <v>2</v>
      </c>
      <c r="E20" s="30">
        <v>2</v>
      </c>
    </row>
    <row r="21" spans="1:7">
      <c r="A21" s="5" t="s">
        <v>71</v>
      </c>
      <c r="B21" s="30">
        <v>55</v>
      </c>
      <c r="C21" s="30">
        <v>20</v>
      </c>
      <c r="D21" s="30">
        <v>20</v>
      </c>
      <c r="E21" s="30">
        <v>16</v>
      </c>
    </row>
    <row r="22" spans="1:7" s="5" customFormat="1"/>
    <row r="23" spans="1:7">
      <c r="A23" s="47" t="s">
        <v>34</v>
      </c>
      <c r="B23" s="49">
        <f>SUM(B19:B21)</f>
        <v>78</v>
      </c>
      <c r="C23" s="49">
        <f t="shared" ref="C23:E23" si="2">SUM(C19:C21)</f>
        <v>43</v>
      </c>
      <c r="D23" s="49">
        <f t="shared" si="2"/>
        <v>35</v>
      </c>
      <c r="E23" s="50">
        <f t="shared" si="2"/>
        <v>30</v>
      </c>
      <c r="F23" s="5"/>
      <c r="G23" s="5"/>
    </row>
    <row r="24" spans="1:7" s="5" customFormat="1">
      <c r="A24" s="48"/>
      <c r="B24" s="48"/>
      <c r="C24" s="48"/>
      <c r="D24" s="48"/>
      <c r="E24" s="48"/>
    </row>
    <row r="25" spans="1:7">
      <c r="B25" s="20">
        <v>2020</v>
      </c>
      <c r="C25" s="5"/>
      <c r="D25" s="5"/>
      <c r="E25" s="5"/>
      <c r="F25" s="5"/>
      <c r="G25" s="5"/>
    </row>
    <row r="26" spans="1:7">
      <c r="B26" s="5" t="s">
        <v>54</v>
      </c>
      <c r="C26" s="5" t="s">
        <v>55</v>
      </c>
      <c r="D26" s="5" t="s">
        <v>56</v>
      </c>
      <c r="E26" s="5" t="s">
        <v>38</v>
      </c>
      <c r="F26" s="5"/>
      <c r="G26" s="5"/>
    </row>
    <row r="27" spans="1:7">
      <c r="A27" s="46" t="s">
        <v>70</v>
      </c>
      <c r="B27" s="30">
        <v>20</v>
      </c>
      <c r="C27" s="30">
        <v>18</v>
      </c>
      <c r="D27" s="30">
        <v>12</v>
      </c>
      <c r="E27" s="30">
        <v>12</v>
      </c>
      <c r="F27" s="5"/>
      <c r="G27" s="5"/>
    </row>
    <row r="28" spans="1:7">
      <c r="A28" s="5" t="s">
        <v>72</v>
      </c>
      <c r="B28" s="30">
        <v>2</v>
      </c>
      <c r="C28" s="30">
        <v>2</v>
      </c>
      <c r="D28" s="30">
        <v>2</v>
      </c>
      <c r="E28" s="30">
        <v>2</v>
      </c>
      <c r="F28" s="5"/>
      <c r="G28" s="5"/>
    </row>
    <row r="29" spans="1:7">
      <c r="A29" s="5" t="s">
        <v>71</v>
      </c>
      <c r="B29" s="30">
        <v>48</v>
      </c>
      <c r="C29" s="30">
        <v>20</v>
      </c>
      <c r="D29" s="30">
        <v>16</v>
      </c>
      <c r="E29" s="30">
        <v>16</v>
      </c>
    </row>
    <row r="31" spans="1:7">
      <c r="A31" s="47" t="s">
        <v>34</v>
      </c>
      <c r="B31" s="49">
        <f>SUM(B27:B29)</f>
        <v>70</v>
      </c>
      <c r="C31" s="49">
        <f t="shared" ref="C31:E31" si="3">SUM(C27:C29)</f>
        <v>40</v>
      </c>
      <c r="D31" s="49">
        <f t="shared" si="3"/>
        <v>30</v>
      </c>
      <c r="E31" s="50">
        <f t="shared" si="3"/>
        <v>30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3" workbookViewId="0">
      <selection activeCell="N19" sqref="N19"/>
    </sheetView>
  </sheetViews>
  <sheetFormatPr baseColWidth="10" defaultRowHeight="15"/>
  <cols>
    <col min="1" max="1" width="20.140625" bestFit="1" customWidth="1"/>
    <col min="2" max="2" width="12.85546875" customWidth="1"/>
    <col min="3" max="3" width="13.85546875" customWidth="1"/>
    <col min="4" max="4" width="14" customWidth="1"/>
    <col min="5" max="5" width="14.42578125" customWidth="1"/>
    <col min="6" max="6" width="14.28515625" customWidth="1"/>
    <col min="8" max="10" width="11.42578125" style="5"/>
    <col min="11" max="11" width="41.7109375" bestFit="1" customWidth="1"/>
  </cols>
  <sheetData>
    <row r="1" spans="1:11" ht="47.25" customHeight="1">
      <c r="A1" s="5"/>
      <c r="B1" s="40" t="s">
        <v>68</v>
      </c>
      <c r="C1" s="40" t="s">
        <v>67</v>
      </c>
      <c r="D1" s="40" t="s">
        <v>66</v>
      </c>
      <c r="E1" s="40" t="s">
        <v>65</v>
      </c>
      <c r="F1" s="40" t="s">
        <v>64</v>
      </c>
      <c r="G1" s="37"/>
      <c r="H1" s="36" t="s">
        <v>61</v>
      </c>
      <c r="I1" s="36" t="s">
        <v>62</v>
      </c>
      <c r="J1" s="36" t="s">
        <v>63</v>
      </c>
      <c r="K1" s="39" t="s">
        <v>60</v>
      </c>
    </row>
    <row r="2" spans="1:11" ht="15.75" thickBot="1">
      <c r="A2" s="5"/>
      <c r="B2" s="5"/>
      <c r="C2" s="5"/>
      <c r="D2" s="5"/>
      <c r="E2" s="5"/>
      <c r="F2" s="5"/>
      <c r="K2" s="20"/>
    </row>
    <row r="3" spans="1:11">
      <c r="A3" s="10" t="s">
        <v>0</v>
      </c>
      <c r="B3" s="41">
        <v>26645.656280800002</v>
      </c>
      <c r="C3" s="41">
        <f>'Recettes Licences Ligues 2017'!P3</f>
        <v>27078.700000000008</v>
      </c>
      <c r="D3" s="41">
        <f>'Recettes Licences Ligues 2018'!P3</f>
        <v>28205.0874</v>
      </c>
      <c r="E3" s="41">
        <f>'Recettes Licences Ligues 2019'!P3</f>
        <v>29051.240022000002</v>
      </c>
      <c r="F3" s="41">
        <f>'Recettes Licences Ligues 2020'!P3</f>
        <v>29922.777222660003</v>
      </c>
      <c r="H3" s="30">
        <f>D3-C3</f>
        <v>1126.3873999999923</v>
      </c>
      <c r="I3" s="30">
        <f>E3-D3</f>
        <v>846.15262200000143</v>
      </c>
      <c r="J3" s="30">
        <f>F3-E3</f>
        <v>871.53720066000096</v>
      </c>
      <c r="K3" s="38">
        <f t="shared" ref="K3:K28" si="0">SUM(E3,D3,F3)-3*C3</f>
        <v>5943.0046446599881</v>
      </c>
    </row>
    <row r="4" spans="1:11">
      <c r="A4" s="14" t="s">
        <v>1</v>
      </c>
      <c r="B4" s="41">
        <v>73172.142456800007</v>
      </c>
      <c r="C4" s="41">
        <f>'Recettes Licences Ligues 2017'!P4</f>
        <v>74838.77</v>
      </c>
      <c r="D4" s="41">
        <f>'Recettes Licences Ligues 2018'!P4</f>
        <v>77506.171300000002</v>
      </c>
      <c r="E4" s="41">
        <f>'Recettes Licences Ligues 2019'!P4</f>
        <v>79831.35643900001</v>
      </c>
      <c r="F4" s="41">
        <f>'Recettes Licences Ligues 2020'!P4</f>
        <v>82226.297132170017</v>
      </c>
      <c r="H4" s="30">
        <f t="shared" ref="H4:H28" si="1">D4-C4</f>
        <v>2667.4012999999977</v>
      </c>
      <c r="I4" s="30">
        <f t="shared" ref="I4:I28" si="2">E4-D4</f>
        <v>2325.1851390000083</v>
      </c>
      <c r="J4" s="30">
        <f t="shared" ref="J4:J28" si="3">F4-E4</f>
        <v>2394.9406931700069</v>
      </c>
      <c r="K4" s="38">
        <f t="shared" si="0"/>
        <v>15047.514871170046</v>
      </c>
    </row>
    <row r="5" spans="1:11">
      <c r="A5" s="14" t="s">
        <v>2</v>
      </c>
      <c r="B5" s="41">
        <v>22889.8595632</v>
      </c>
      <c r="C5" s="41">
        <f>'Recettes Licences Ligues 2017'!P5</f>
        <v>23395.420000000002</v>
      </c>
      <c r="D5" s="41">
        <f>'Recettes Licences Ligues 2018'!P5</f>
        <v>22824.202600000004</v>
      </c>
      <c r="E5" s="41">
        <f>'Recettes Licences Ligues 2019'!P5</f>
        <v>23508.928678000004</v>
      </c>
      <c r="F5" s="41">
        <f>'Recettes Licences Ligues 2020'!P5</f>
        <v>24214.196538340002</v>
      </c>
      <c r="H5" s="30">
        <f t="shared" si="1"/>
        <v>-571.21739999999772</v>
      </c>
      <c r="I5" s="30">
        <f t="shared" si="2"/>
        <v>684.72607799999969</v>
      </c>
      <c r="J5" s="30">
        <f t="shared" si="3"/>
        <v>705.26786033999815</v>
      </c>
      <c r="K5" s="38">
        <f t="shared" si="0"/>
        <v>361.06781634000072</v>
      </c>
    </row>
    <row r="6" spans="1:11">
      <c r="A6" s="5" t="s">
        <v>3</v>
      </c>
      <c r="B6" s="41">
        <v>51125.783815199997</v>
      </c>
      <c r="C6" s="41">
        <f>'Recettes Licences Ligues 2017'!P6</f>
        <v>52322.969999999994</v>
      </c>
      <c r="D6" s="41">
        <f>'Recettes Licences Ligues 2018'!P6</f>
        <v>54251.243300000002</v>
      </c>
      <c r="E6" s="41">
        <f>'Recettes Licences Ligues 2019'!P6</f>
        <v>55878.780598999998</v>
      </c>
      <c r="F6" s="41">
        <f>'Recettes Licences Ligues 2020'!P6</f>
        <v>57555.14401697</v>
      </c>
      <c r="H6" s="30">
        <f t="shared" si="1"/>
        <v>1928.273300000008</v>
      </c>
      <c r="I6" s="30">
        <f t="shared" si="2"/>
        <v>1627.537298999996</v>
      </c>
      <c r="J6" s="30">
        <f t="shared" si="3"/>
        <v>1676.363417970002</v>
      </c>
      <c r="K6" s="38">
        <f t="shared" si="0"/>
        <v>10716.257915970025</v>
      </c>
    </row>
    <row r="7" spans="1:11">
      <c r="A7" s="14" t="s">
        <v>4</v>
      </c>
      <c r="B7" s="41">
        <v>65581.255104159995</v>
      </c>
      <c r="C7" s="41">
        <f>'Recettes Licences Ligues 2017'!P7</f>
        <v>67461.91</v>
      </c>
      <c r="D7" s="41">
        <f>'Recettes Licences Ligues 2018'!P7</f>
        <v>68015.359899999996</v>
      </c>
      <c r="E7" s="41">
        <f>'Recettes Licences Ligues 2019'!P7</f>
        <v>70055.820697000017</v>
      </c>
      <c r="F7" s="41">
        <f>'Recettes Licences Ligues 2020'!P7</f>
        <v>72157.495317910012</v>
      </c>
      <c r="H7" s="30">
        <f t="shared" si="1"/>
        <v>553.44989999999234</v>
      </c>
      <c r="I7" s="30">
        <f t="shared" si="2"/>
        <v>2040.4607970000216</v>
      </c>
      <c r="J7" s="30">
        <f t="shared" si="3"/>
        <v>2101.6746209099947</v>
      </c>
      <c r="K7" s="38">
        <f t="shared" si="0"/>
        <v>7842.9459149100003</v>
      </c>
    </row>
    <row r="8" spans="1:11">
      <c r="A8" s="14" t="s">
        <v>5</v>
      </c>
      <c r="B8" s="41">
        <v>69233.649014080002</v>
      </c>
      <c r="C8" s="41">
        <f>'Recettes Licences Ligues 2017'!P8</f>
        <v>70419.040000000008</v>
      </c>
      <c r="D8" s="41">
        <f>'Recettes Licences Ligues 2018'!P8</f>
        <v>66548.135200000004</v>
      </c>
      <c r="E8" s="41">
        <f>'Recettes Licences Ligues 2019'!P8</f>
        <v>68544.579256000012</v>
      </c>
      <c r="F8" s="41">
        <f>'Recettes Licences Ligues 2020'!P8</f>
        <v>70600.916633679997</v>
      </c>
      <c r="H8" s="30">
        <f t="shared" si="1"/>
        <v>-3870.9048000000039</v>
      </c>
      <c r="I8" s="30">
        <f t="shared" si="2"/>
        <v>1996.4440560000075</v>
      </c>
      <c r="J8" s="30">
        <f t="shared" si="3"/>
        <v>2056.3373776799854</v>
      </c>
      <c r="K8" s="38">
        <f t="shared" si="0"/>
        <v>-5563.4889103200112</v>
      </c>
    </row>
    <row r="9" spans="1:11">
      <c r="A9" s="14" t="s">
        <v>42</v>
      </c>
      <c r="B9" s="41">
        <v>28696.602651200003</v>
      </c>
      <c r="C9" s="41">
        <f>'Recettes Licences Ligues 2017'!P9</f>
        <v>29295.260000000002</v>
      </c>
      <c r="D9" s="41">
        <f>'Recettes Licences Ligues 2018'!P9</f>
        <v>31905.506600000004</v>
      </c>
      <c r="E9" s="41">
        <f>'Recettes Licences Ligues 2019'!P9</f>
        <v>32862.671798000003</v>
      </c>
      <c r="F9" s="41">
        <f>'Recettes Licences Ligues 2020'!P9</f>
        <v>33848.551951940004</v>
      </c>
      <c r="H9" s="30">
        <f t="shared" si="1"/>
        <v>2610.2466000000022</v>
      </c>
      <c r="I9" s="30">
        <f t="shared" si="2"/>
        <v>957.16519799999878</v>
      </c>
      <c r="J9" s="30">
        <f t="shared" si="3"/>
        <v>985.88015394000104</v>
      </c>
      <c r="K9" s="38">
        <f t="shared" si="0"/>
        <v>10730.950349940016</v>
      </c>
    </row>
    <row r="10" spans="1:11">
      <c r="A10" s="5" t="s">
        <v>7</v>
      </c>
      <c r="B10" s="41">
        <v>11447.6802424</v>
      </c>
      <c r="C10" s="41">
        <f>'Recettes Licences Ligues 2017'!P10</f>
        <v>11705.95</v>
      </c>
      <c r="D10" s="41">
        <f>'Recettes Licences Ligues 2018'!P10</f>
        <v>10540.041499999999</v>
      </c>
      <c r="E10" s="41">
        <f>'Recettes Licences Ligues 2019'!P10</f>
        <v>10856.242745000003</v>
      </c>
      <c r="F10" s="41">
        <f>'Recettes Licences Ligues 2020'!P10</f>
        <v>11181.930027350001</v>
      </c>
      <c r="H10" s="30">
        <f t="shared" si="1"/>
        <v>-1165.9085000000014</v>
      </c>
      <c r="I10" s="30">
        <f t="shared" si="2"/>
        <v>316.20124500000384</v>
      </c>
      <c r="J10" s="30">
        <f t="shared" si="3"/>
        <v>325.68728234999799</v>
      </c>
      <c r="K10" s="38">
        <f t="shared" si="0"/>
        <v>-2539.6357276500021</v>
      </c>
    </row>
    <row r="11" spans="1:11">
      <c r="A11" s="14" t="s">
        <v>47</v>
      </c>
      <c r="B11" s="41">
        <v>42519.885438719997</v>
      </c>
      <c r="C11" s="41">
        <f>'Recettes Licences Ligues 2017'!P11</f>
        <v>43624.62</v>
      </c>
      <c r="D11" s="41">
        <f>'Recettes Licences Ligues 2018'!P11</f>
        <v>46323.137600000002</v>
      </c>
      <c r="E11" s="41">
        <f>'Recettes Licences Ligues 2019'!P11</f>
        <v>47712.831728000005</v>
      </c>
      <c r="F11" s="41">
        <f>'Recettes Licences Ligues 2020'!P11</f>
        <v>49144.216679840007</v>
      </c>
      <c r="H11" s="30">
        <f t="shared" si="1"/>
        <v>2698.5175999999992</v>
      </c>
      <c r="I11" s="30">
        <f t="shared" si="2"/>
        <v>1389.6941280000028</v>
      </c>
      <c r="J11" s="30">
        <f t="shared" si="3"/>
        <v>1431.384951840002</v>
      </c>
      <c r="K11" s="38">
        <f t="shared" si="0"/>
        <v>12306.326007839991</v>
      </c>
    </row>
    <row r="12" spans="1:11" ht="15.75" thickBot="1">
      <c r="A12" s="17" t="s">
        <v>45</v>
      </c>
      <c r="B12" s="41">
        <v>32671.403125919998</v>
      </c>
      <c r="C12" s="41">
        <f>'Recettes Licences Ligues 2017'!P12</f>
        <v>32954.85</v>
      </c>
      <c r="D12" s="41">
        <f>'Recettes Licences Ligues 2018'!P12</f>
        <v>30506.179500000002</v>
      </c>
      <c r="E12" s="41">
        <f>'Recettes Licences Ligues 2019'!P12</f>
        <v>31421.364885000006</v>
      </c>
      <c r="F12" s="41">
        <f>'Recettes Licences Ligues 2020'!P12</f>
        <v>32364.005831550003</v>
      </c>
      <c r="H12" s="30">
        <f t="shared" si="1"/>
        <v>-2448.6704999999965</v>
      </c>
      <c r="I12" s="30">
        <f t="shared" si="2"/>
        <v>915.18538500000432</v>
      </c>
      <c r="J12" s="30">
        <f t="shared" si="3"/>
        <v>942.64094654999644</v>
      </c>
      <c r="K12" s="38">
        <f t="shared" si="0"/>
        <v>-4572.9997834499809</v>
      </c>
    </row>
    <row r="13" spans="1:11">
      <c r="A13" s="21" t="s">
        <v>10</v>
      </c>
      <c r="B13" s="41">
        <v>18459.33831336</v>
      </c>
      <c r="C13" s="41">
        <f>'Recettes Licences Ligues 2017'!P13</f>
        <v>18802.650000000001</v>
      </c>
      <c r="D13" s="41">
        <f>'Recettes Licences Ligues 2018'!P13</f>
        <v>19083.4692</v>
      </c>
      <c r="E13" s="41">
        <f>'Recettes Licences Ligues 2019'!P13</f>
        <v>19655.973276000001</v>
      </c>
      <c r="F13" s="41">
        <f>'Recettes Licences Ligues 2020'!P13</f>
        <v>20245.652474279999</v>
      </c>
      <c r="H13" s="30">
        <f t="shared" si="1"/>
        <v>280.81919999999809</v>
      </c>
      <c r="I13" s="30">
        <f t="shared" si="2"/>
        <v>572.50407600000108</v>
      </c>
      <c r="J13" s="30">
        <f t="shared" si="3"/>
        <v>589.67919827999867</v>
      </c>
      <c r="K13" s="38">
        <f t="shared" si="0"/>
        <v>2577.1449502799878</v>
      </c>
    </row>
    <row r="14" spans="1:11">
      <c r="A14" s="14" t="s">
        <v>46</v>
      </c>
      <c r="B14" s="41">
        <v>100509.40401216</v>
      </c>
      <c r="C14" s="41">
        <f>'Recettes Licences Ligues 2017'!P14</f>
        <v>102985.065</v>
      </c>
      <c r="D14" s="41">
        <f>'Recettes Licences Ligues 2018'!P14</f>
        <v>110835.93615000001</v>
      </c>
      <c r="E14" s="41">
        <f>'Recettes Licences Ligues 2019'!P14</f>
        <v>114161.01423450001</v>
      </c>
      <c r="F14" s="41">
        <f>'Recettes Licences Ligues 2020'!P14</f>
        <v>117585.84466153503</v>
      </c>
      <c r="H14" s="30">
        <f t="shared" si="1"/>
        <v>7850.8711500000063</v>
      </c>
      <c r="I14" s="30">
        <f t="shared" si="2"/>
        <v>3325.0780844999972</v>
      </c>
      <c r="J14" s="30">
        <f t="shared" si="3"/>
        <v>3424.83042703502</v>
      </c>
      <c r="K14" s="38">
        <f t="shared" si="0"/>
        <v>33627.600046035077</v>
      </c>
    </row>
    <row r="15" spans="1:11">
      <c r="A15" s="14" t="s">
        <v>48</v>
      </c>
      <c r="B15" s="41">
        <v>45626.961257440002</v>
      </c>
      <c r="C15" s="41">
        <f>'Recettes Licences Ligues 2017'!P15</f>
        <v>46687.840000000004</v>
      </c>
      <c r="D15" s="41">
        <f>'Recettes Licences Ligues 2018'!P15</f>
        <v>48088.475200000008</v>
      </c>
      <c r="E15" s="41">
        <f>'Recettes Licences Ligues 2019'!P15</f>
        <v>49531.129456000002</v>
      </c>
      <c r="F15" s="41">
        <f>'Recettes Licences Ligues 2020'!P15</f>
        <v>51017.063339679997</v>
      </c>
      <c r="H15" s="30">
        <f t="shared" si="1"/>
        <v>1400.6352000000043</v>
      </c>
      <c r="I15" s="30">
        <f t="shared" si="2"/>
        <v>1442.6542559999943</v>
      </c>
      <c r="J15" s="30">
        <f t="shared" si="3"/>
        <v>1485.9338836799943</v>
      </c>
      <c r="K15" s="38">
        <f t="shared" si="0"/>
        <v>8573.1479956799885</v>
      </c>
    </row>
    <row r="16" spans="1:11">
      <c r="A16" s="5" t="s">
        <v>13</v>
      </c>
      <c r="B16" s="41">
        <v>20019.358676960001</v>
      </c>
      <c r="C16" s="41">
        <f>'Recettes Licences Ligues 2017'!P16</f>
        <v>20281.730000000003</v>
      </c>
      <c r="D16" s="41">
        <f>'Recettes Licences Ligues 2018'!P16</f>
        <v>17760.526900000001</v>
      </c>
      <c r="E16" s="41">
        <f>'Recettes Licences Ligues 2019'!P16</f>
        <v>18293.342707</v>
      </c>
      <c r="F16" s="41">
        <f>'Recettes Licences Ligues 2020'!P16</f>
        <v>18842.142988210002</v>
      </c>
      <c r="H16" s="30">
        <f t="shared" si="1"/>
        <v>-2521.2031000000025</v>
      </c>
      <c r="I16" s="30">
        <f t="shared" si="2"/>
        <v>532.81580699999904</v>
      </c>
      <c r="J16" s="30">
        <f t="shared" si="3"/>
        <v>548.80028121000214</v>
      </c>
      <c r="K16" s="38">
        <f t="shared" si="0"/>
        <v>-5949.1774047900035</v>
      </c>
    </row>
    <row r="17" spans="1:11">
      <c r="A17" s="14" t="s">
        <v>14</v>
      </c>
      <c r="B17" s="41">
        <v>66902.279242559991</v>
      </c>
      <c r="C17" s="41">
        <f>'Recettes Licences Ligues 2017'!P17</f>
        <v>68372.430000000008</v>
      </c>
      <c r="D17" s="41">
        <f>'Recettes Licences Ligues 2018'!P17</f>
        <v>70960.418300000005</v>
      </c>
      <c r="E17" s="41">
        <f>'Recettes Licences Ligues 2019'!P17</f>
        <v>73089.230849</v>
      </c>
      <c r="F17" s="41">
        <f>'Recettes Licences Ligues 2020'!P17</f>
        <v>75281.907774470004</v>
      </c>
      <c r="H17" s="30">
        <f t="shared" si="1"/>
        <v>2587.9882999999973</v>
      </c>
      <c r="I17" s="30">
        <f t="shared" si="2"/>
        <v>2128.8125489999948</v>
      </c>
      <c r="J17" s="30">
        <f t="shared" si="3"/>
        <v>2192.6769254700048</v>
      </c>
      <c r="K17" s="38">
        <f t="shared" si="0"/>
        <v>14214.266923469957</v>
      </c>
    </row>
    <row r="18" spans="1:11">
      <c r="A18" s="27" t="s">
        <v>15</v>
      </c>
      <c r="B18" s="41">
        <v>2701.60814544</v>
      </c>
      <c r="C18" s="41">
        <f>'Recettes Licences Ligues 2017'!P18</f>
        <v>2731.56</v>
      </c>
      <c r="D18" s="41">
        <f>'Recettes Licences Ligues 2018'!P18</f>
        <v>2852.7601000000004</v>
      </c>
      <c r="E18" s="41">
        <f>'Recettes Licences Ligues 2019'!P18</f>
        <v>2938.3429029999998</v>
      </c>
      <c r="F18" s="41">
        <f>'Recettes Licences Ligues 2020'!P18</f>
        <v>3026.4931900899996</v>
      </c>
      <c r="H18" s="30">
        <f t="shared" si="1"/>
        <v>121.20010000000048</v>
      </c>
      <c r="I18" s="30">
        <f t="shared" si="2"/>
        <v>85.58280299999933</v>
      </c>
      <c r="J18" s="30">
        <f t="shared" si="3"/>
        <v>88.150287089999892</v>
      </c>
      <c r="K18" s="38">
        <f t="shared" si="0"/>
        <v>622.91619308999907</v>
      </c>
    </row>
    <row r="19" spans="1:11">
      <c r="A19" s="14" t="s">
        <v>49</v>
      </c>
      <c r="B19" s="41">
        <v>43173.55458656</v>
      </c>
      <c r="C19" s="41">
        <f>'Recettes Licences Ligues 2017'!P19</f>
        <v>44229.229999999989</v>
      </c>
      <c r="D19" s="41">
        <f>'Recettes Licences Ligues 2018'!P19</f>
        <v>44804.989699999998</v>
      </c>
      <c r="E19" s="41">
        <f>'Recettes Licences Ligues 2019'!P19</f>
        <v>46149.139390999997</v>
      </c>
      <c r="F19" s="41">
        <f>'Recettes Licences Ligues 2020'!P19</f>
        <v>47533.613572730006</v>
      </c>
      <c r="H19" s="30">
        <f t="shared" si="1"/>
        <v>575.75970000000962</v>
      </c>
      <c r="I19" s="30">
        <f t="shared" si="2"/>
        <v>1344.1496909999987</v>
      </c>
      <c r="J19" s="30">
        <f t="shared" si="3"/>
        <v>1384.4741817300091</v>
      </c>
      <c r="K19" s="38">
        <f t="shared" si="0"/>
        <v>5800.0526637300209</v>
      </c>
    </row>
    <row r="20" spans="1:11">
      <c r="A20" s="14" t="s">
        <v>50</v>
      </c>
      <c r="B20" s="41">
        <v>76559.852190399994</v>
      </c>
      <c r="C20" s="41">
        <f>'Recettes Licences Ligues 2017'!P20</f>
        <v>78588.999999999985</v>
      </c>
      <c r="D20" s="41">
        <f>'Recettes Licences Ligues 2018'!P20</f>
        <v>76408.139800000004</v>
      </c>
      <c r="E20" s="41">
        <f>'Recettes Licences Ligues 2019'!P20</f>
        <v>82162.143129999997</v>
      </c>
      <c r="F20" s="41">
        <f>'Recettes Licences Ligues 2020'!P20</f>
        <v>84627.007423899995</v>
      </c>
      <c r="H20" s="30">
        <f t="shared" si="1"/>
        <v>-2180.860199999981</v>
      </c>
      <c r="I20" s="30">
        <f t="shared" si="2"/>
        <v>5754.0033299999923</v>
      </c>
      <c r="J20" s="30">
        <f t="shared" si="3"/>
        <v>2464.8642938999983</v>
      </c>
      <c r="K20" s="38">
        <f t="shared" si="0"/>
        <v>7430.2903539000545</v>
      </c>
    </row>
    <row r="21" spans="1:11">
      <c r="A21" s="14" t="s">
        <v>18</v>
      </c>
      <c r="B21" s="41">
        <v>35837.787430879995</v>
      </c>
      <c r="C21" s="41">
        <f>'Recettes Licences Ligues 2017'!P21</f>
        <v>36912.110000000008</v>
      </c>
      <c r="D21" s="41">
        <f>'Recettes Licences Ligues 2018'!P21</f>
        <v>40559.267899999999</v>
      </c>
      <c r="E21" s="41">
        <f>'Recettes Licences Ligues 2019'!P21</f>
        <v>41776.045936999995</v>
      </c>
      <c r="F21" s="41">
        <f>'Recettes Licences Ligues 2020'!P21</f>
        <v>43029.32731511</v>
      </c>
      <c r="H21" s="30">
        <f t="shared" si="1"/>
        <v>3647.1578999999911</v>
      </c>
      <c r="I21" s="30">
        <f t="shared" si="2"/>
        <v>1216.7780369999964</v>
      </c>
      <c r="J21" s="30">
        <f t="shared" si="3"/>
        <v>1253.2813781100049</v>
      </c>
      <c r="K21" s="38">
        <f t="shared" si="0"/>
        <v>14628.311152109978</v>
      </c>
    </row>
    <row r="22" spans="1:11">
      <c r="A22" s="27" t="s">
        <v>51</v>
      </c>
      <c r="B22" s="41">
        <v>6011.6173968000003</v>
      </c>
      <c r="C22" s="41">
        <f>'Recettes Licences Ligues 2017'!P22</f>
        <v>6102.75</v>
      </c>
      <c r="D22" s="41">
        <f>'Recettes Licences Ligues 2018'!P22</f>
        <v>4283.9142000000002</v>
      </c>
      <c r="E22" s="41">
        <f>'Recettes Licences Ligues 2019'!P22</f>
        <v>4412.4316260000005</v>
      </c>
      <c r="F22" s="41">
        <f>'Recettes Licences Ligues 2020'!P22</f>
        <v>4544.8045747799997</v>
      </c>
      <c r="H22" s="30">
        <f t="shared" si="1"/>
        <v>-1818.8357999999998</v>
      </c>
      <c r="I22" s="30">
        <f t="shared" si="2"/>
        <v>128.51742600000034</v>
      </c>
      <c r="J22" s="30">
        <f t="shared" si="3"/>
        <v>132.37294877999921</v>
      </c>
      <c r="K22" s="38">
        <f t="shared" si="0"/>
        <v>-5067.0995992200005</v>
      </c>
    </row>
    <row r="23" spans="1:11">
      <c r="A23" s="5" t="s">
        <v>20</v>
      </c>
      <c r="B23" s="41">
        <v>66574.852155040004</v>
      </c>
      <c r="C23" s="41">
        <f>'Recettes Licences Ligues 2017'!P23</f>
        <v>68450.710000000006</v>
      </c>
      <c r="D23" s="41">
        <f>'Recettes Licences Ligues 2018'!P23</f>
        <v>71437.823300000018</v>
      </c>
      <c r="E23" s="41">
        <f>'Recettes Licences Ligues 2019'!P23</f>
        <v>73580.957998999991</v>
      </c>
      <c r="F23" s="41">
        <f>'Recettes Licences Ligues 2020'!P23</f>
        <v>75788.386738970003</v>
      </c>
      <c r="H23" s="30">
        <f t="shared" si="1"/>
        <v>2987.1133000000118</v>
      </c>
      <c r="I23" s="30">
        <f t="shared" si="2"/>
        <v>2143.1346989999729</v>
      </c>
      <c r="J23" s="30">
        <f t="shared" si="3"/>
        <v>2207.4287399700115</v>
      </c>
      <c r="K23" s="38">
        <f t="shared" si="0"/>
        <v>15455.038037970022</v>
      </c>
    </row>
    <row r="24" spans="1:11">
      <c r="A24" s="14" t="s">
        <v>21</v>
      </c>
      <c r="B24" s="41">
        <v>31612.560080800002</v>
      </c>
      <c r="C24" s="41">
        <f>'Recettes Licences Ligues 2017'!P24</f>
        <v>32532.550000000003</v>
      </c>
      <c r="D24" s="41">
        <f>'Recettes Licences Ligues 2018'!P24</f>
        <v>33351.513300000006</v>
      </c>
      <c r="E24" s="41">
        <f>'Recettes Licences Ligues 2019'!P24</f>
        <v>34352.058699000008</v>
      </c>
      <c r="F24" s="41">
        <f>'Recettes Licences Ligues 2020'!P24</f>
        <v>35382.620459970007</v>
      </c>
      <c r="H24" s="30">
        <f t="shared" si="1"/>
        <v>818.96330000000307</v>
      </c>
      <c r="I24" s="30">
        <f t="shared" si="2"/>
        <v>1000.5453990000024</v>
      </c>
      <c r="J24" s="30">
        <f t="shared" si="3"/>
        <v>1030.5617609699984</v>
      </c>
      <c r="K24" s="38">
        <f t="shared" si="0"/>
        <v>5488.5424589699978</v>
      </c>
    </row>
    <row r="25" spans="1:11">
      <c r="A25" s="14" t="s">
        <v>43</v>
      </c>
      <c r="B25" s="41">
        <v>30290.40117664</v>
      </c>
      <c r="C25" s="41">
        <f>'Recettes Licences Ligues 2017'!P25</f>
        <v>30919.570000000003</v>
      </c>
      <c r="D25" s="41">
        <f>'Recettes Licences Ligues 2018'!P25</f>
        <v>31790.929400000001</v>
      </c>
      <c r="E25" s="41">
        <f>'Recettes Licences Ligues 2019'!P25</f>
        <v>32744.657282000004</v>
      </c>
      <c r="F25" s="41">
        <f>'Recettes Licences Ligues 2020'!P25</f>
        <v>33726.997000460004</v>
      </c>
      <c r="H25" s="30">
        <f t="shared" si="1"/>
        <v>871.35939999999755</v>
      </c>
      <c r="I25" s="30">
        <f t="shared" si="2"/>
        <v>953.72788200000286</v>
      </c>
      <c r="J25" s="30">
        <f t="shared" si="3"/>
        <v>982.33971845999986</v>
      </c>
      <c r="K25" s="38">
        <f t="shared" si="0"/>
        <v>5503.8736824600055</v>
      </c>
    </row>
    <row r="26" spans="1:11">
      <c r="A26" s="5" t="s">
        <v>23</v>
      </c>
      <c r="B26" s="41">
        <v>76089.685948800005</v>
      </c>
      <c r="C26" s="41">
        <f>'Recettes Licences Ligues 2017'!P26</f>
        <v>77620.800000000003</v>
      </c>
      <c r="D26" s="41">
        <f>'Recettes Licences Ligues 2018'!P26</f>
        <v>76718.983500000002</v>
      </c>
      <c r="E26" s="41">
        <f>'Recettes Licences Ligues 2019'!P26</f>
        <v>79020.553004999994</v>
      </c>
      <c r="F26" s="41">
        <f>'Recettes Licences Ligues 2020'!P26</f>
        <v>81391.169595150015</v>
      </c>
      <c r="H26" s="30">
        <f t="shared" si="1"/>
        <v>-901.81650000000081</v>
      </c>
      <c r="I26" s="30">
        <f t="shared" si="2"/>
        <v>2301.5695049999922</v>
      </c>
      <c r="J26" s="30">
        <f t="shared" si="3"/>
        <v>2370.6165901500208</v>
      </c>
      <c r="K26" s="38">
        <f t="shared" si="0"/>
        <v>4268.3061001499882</v>
      </c>
    </row>
    <row r="27" spans="1:11">
      <c r="A27" s="27" t="s">
        <v>24</v>
      </c>
      <c r="B27" s="41">
        <v>31736.205426160002</v>
      </c>
      <c r="C27" s="41">
        <f>'Recettes Licences Ligues 2017'!P27</f>
        <v>31651.899999999998</v>
      </c>
      <c r="D27" s="41">
        <f>'Recettes Licences Ligues 2018'!P27</f>
        <v>28731.293799999996</v>
      </c>
      <c r="E27" s="41">
        <f>'Recettes Licences Ligues 2019'!P27</f>
        <v>29593.232614</v>
      </c>
      <c r="F27" s="41">
        <f>'Recettes Licences Ligues 2020'!P27</f>
        <v>30481.029592420004</v>
      </c>
      <c r="H27" s="30">
        <f t="shared" si="1"/>
        <v>-2920.606200000002</v>
      </c>
      <c r="I27" s="30">
        <f t="shared" si="2"/>
        <v>861.93881400000464</v>
      </c>
      <c r="J27" s="30">
        <f t="shared" si="3"/>
        <v>887.79697842000314</v>
      </c>
      <c r="K27" s="38">
        <f t="shared" si="0"/>
        <v>-6150.1439935800008</v>
      </c>
    </row>
    <row r="28" spans="1:11">
      <c r="A28" s="14" t="s">
        <v>44</v>
      </c>
      <c r="B28" s="41">
        <v>88342.741315520005</v>
      </c>
      <c r="C28" s="41">
        <f>'Recettes Licences Ligues 2017'!P28</f>
        <v>90597.76999999999</v>
      </c>
      <c r="D28" s="41">
        <f>'Recettes Licences Ligues 2018'!P28</f>
        <v>96523.864700000006</v>
      </c>
      <c r="E28" s="41">
        <f>'Recettes Licences Ligues 2019'!P28</f>
        <v>99419.580641000008</v>
      </c>
      <c r="F28" s="41">
        <f>'Recettes Licences Ligues 2020'!P28</f>
        <v>102402.16806023003</v>
      </c>
      <c r="H28" s="30">
        <f t="shared" si="1"/>
        <v>5926.094700000016</v>
      </c>
      <c r="I28" s="30">
        <f t="shared" si="2"/>
        <v>2895.7159410000022</v>
      </c>
      <c r="J28" s="30">
        <f t="shared" si="3"/>
        <v>2982.5874192300253</v>
      </c>
      <c r="K28" s="38">
        <f t="shared" si="0"/>
        <v>26552.303401230136</v>
      </c>
    </row>
    <row r="29" spans="1:11">
      <c r="K29" s="20"/>
    </row>
    <row r="30" spans="1:11">
      <c r="G30" s="5"/>
      <c r="H30" s="38">
        <f>SUM(H3:H28)</f>
        <v>20252.215350000042</v>
      </c>
      <c r="I30" s="38">
        <f>SUM(I3:I28)</f>
        <v>39786.280246499999</v>
      </c>
      <c r="J30" s="38">
        <f>SUM(J3:J28)</f>
        <v>37518.109517895071</v>
      </c>
      <c r="K30" s="42">
        <f>SUM(K3:K28)</f>
        <v>177847.31606089527</v>
      </c>
    </row>
    <row r="31" spans="1:11" ht="15.75" thickBot="1">
      <c r="K31" s="20"/>
    </row>
    <row r="32" spans="1:11">
      <c r="K32" s="59" t="s">
        <v>87</v>
      </c>
    </row>
    <row r="33" spans="6:11" ht="15.75" thickBot="1">
      <c r="K33" s="60">
        <f>K30</f>
        <v>177847.31606089527</v>
      </c>
    </row>
    <row r="34" spans="6:11">
      <c r="K34" s="43" t="s">
        <v>69</v>
      </c>
    </row>
    <row r="41" spans="6:11">
      <c r="F41" s="5"/>
      <c r="G41" s="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B13" sqref="B13"/>
    </sheetView>
  </sheetViews>
  <sheetFormatPr baseColWidth="10" defaultRowHeight="15"/>
  <cols>
    <col min="1" max="1" width="16.28515625" customWidth="1"/>
    <col min="2" max="2" width="13.28515625" style="5" bestFit="1" customWidth="1"/>
    <col min="3" max="3" width="9.140625" style="5" bestFit="1" customWidth="1"/>
    <col min="4" max="4" width="11.85546875" style="5" customWidth="1"/>
    <col min="6" max="6" width="11.42578125" style="5"/>
    <col min="7" max="7" width="15.42578125" customWidth="1"/>
    <col min="9" max="9" width="11.42578125" style="5"/>
    <col min="10" max="10" width="17" customWidth="1"/>
    <col min="12" max="12" width="11.42578125" style="5"/>
    <col min="13" max="13" width="16" customWidth="1"/>
    <col min="14" max="14" width="11.28515625" customWidth="1"/>
  </cols>
  <sheetData>
    <row r="1" spans="1:16" ht="44.25" customHeight="1">
      <c r="A1" s="5"/>
      <c r="B1" s="57" t="s">
        <v>86</v>
      </c>
      <c r="C1" s="57" t="s">
        <v>77</v>
      </c>
      <c r="D1" s="5" t="s">
        <v>81</v>
      </c>
      <c r="E1" s="57" t="s">
        <v>73</v>
      </c>
      <c r="F1" s="57" t="s">
        <v>77</v>
      </c>
      <c r="G1" s="5" t="s">
        <v>81</v>
      </c>
      <c r="H1" s="57" t="s">
        <v>74</v>
      </c>
      <c r="I1" s="57" t="s">
        <v>78</v>
      </c>
      <c r="J1" s="5" t="s">
        <v>81</v>
      </c>
      <c r="K1" s="57" t="s">
        <v>75</v>
      </c>
      <c r="L1" s="57" t="s">
        <v>78</v>
      </c>
      <c r="M1" s="5" t="s">
        <v>81</v>
      </c>
      <c r="N1" s="57" t="s">
        <v>76</v>
      </c>
      <c r="O1" s="57" t="s">
        <v>78</v>
      </c>
      <c r="P1" s="57" t="s">
        <v>81</v>
      </c>
    </row>
    <row r="3" spans="1:16">
      <c r="A3" s="5" t="s">
        <v>79</v>
      </c>
      <c r="B3" s="5">
        <v>38136</v>
      </c>
      <c r="C3" s="5">
        <v>74</v>
      </c>
      <c r="D3" s="5">
        <f>B3*C3</f>
        <v>2822064</v>
      </c>
      <c r="E3" s="45">
        <f>B3*1.06</f>
        <v>40424.160000000003</v>
      </c>
      <c r="F3" s="45">
        <v>74</v>
      </c>
      <c r="G3" s="45">
        <f>E3*F3</f>
        <v>2991387.8400000003</v>
      </c>
      <c r="H3" s="45">
        <f>E3*1.06</f>
        <v>42849.609600000003</v>
      </c>
      <c r="I3" s="45">
        <v>60</v>
      </c>
      <c r="J3" s="45">
        <f t="shared" ref="J3:J9" si="0">H3*I3</f>
        <v>2570976.5760000004</v>
      </c>
      <c r="K3" s="45">
        <f>H3*1.06</f>
        <v>45420.586176000004</v>
      </c>
      <c r="L3" s="45">
        <v>55</v>
      </c>
      <c r="M3" s="45">
        <f t="shared" ref="M3:M11" si="1">K3*L3</f>
        <v>2498132.2396800001</v>
      </c>
      <c r="N3" s="45">
        <v>48146</v>
      </c>
      <c r="O3" s="45">
        <v>48</v>
      </c>
      <c r="P3" s="45">
        <f t="shared" ref="P3:P11" si="2">N3*O3</f>
        <v>2311008</v>
      </c>
    </row>
    <row r="4" spans="1:16">
      <c r="D4" s="5">
        <f t="shared" ref="D4:D11" si="3">B4*C4</f>
        <v>0</v>
      </c>
      <c r="E4" s="45"/>
      <c r="F4" s="45"/>
      <c r="G4" s="45">
        <f t="shared" ref="G4:G9" si="4">E4*F4</f>
        <v>0</v>
      </c>
      <c r="H4" s="45"/>
      <c r="I4" s="45"/>
      <c r="J4" s="45">
        <f t="shared" si="0"/>
        <v>0</v>
      </c>
      <c r="K4" s="45"/>
      <c r="L4" s="45"/>
      <c r="M4" s="45">
        <f t="shared" si="1"/>
        <v>0</v>
      </c>
      <c r="N4" s="45"/>
      <c r="O4" s="45"/>
      <c r="P4" s="45">
        <f t="shared" si="2"/>
        <v>0</v>
      </c>
    </row>
    <row r="5" spans="1:16">
      <c r="A5" s="5" t="s">
        <v>80</v>
      </c>
      <c r="B5">
        <v>4735</v>
      </c>
      <c r="C5" s="5">
        <v>18</v>
      </c>
      <c r="D5" s="5">
        <f t="shared" si="3"/>
        <v>85230</v>
      </c>
      <c r="E5" s="45">
        <f>B5*1.06</f>
        <v>5019.1000000000004</v>
      </c>
      <c r="F5" s="45">
        <v>18</v>
      </c>
      <c r="G5" s="45">
        <f t="shared" si="4"/>
        <v>90343.8</v>
      </c>
      <c r="H5" s="45">
        <f>E5*1.06</f>
        <v>5320.246000000001</v>
      </c>
      <c r="I5" s="45">
        <v>20</v>
      </c>
      <c r="J5" s="45">
        <f t="shared" si="0"/>
        <v>106404.92000000001</v>
      </c>
      <c r="K5" s="45">
        <f>H5*1.06</f>
        <v>5639.4607600000018</v>
      </c>
      <c r="L5" s="45">
        <v>20</v>
      </c>
      <c r="M5" s="45">
        <f t="shared" si="1"/>
        <v>112789.21520000004</v>
      </c>
      <c r="N5" s="45">
        <v>5978</v>
      </c>
      <c r="O5" s="45">
        <v>20</v>
      </c>
      <c r="P5" s="45">
        <f t="shared" si="2"/>
        <v>119560</v>
      </c>
    </row>
    <row r="6" spans="1:16">
      <c r="D6" s="5">
        <f t="shared" si="3"/>
        <v>0</v>
      </c>
      <c r="E6" s="45"/>
      <c r="F6" s="45"/>
      <c r="G6" s="45">
        <f t="shared" si="4"/>
        <v>0</v>
      </c>
      <c r="H6" s="45"/>
      <c r="I6" s="45"/>
      <c r="J6" s="45">
        <f t="shared" si="0"/>
        <v>0</v>
      </c>
      <c r="K6" s="45"/>
      <c r="L6" s="45"/>
      <c r="M6" s="45">
        <f t="shared" si="1"/>
        <v>0</v>
      </c>
      <c r="N6" s="45"/>
      <c r="O6" s="45"/>
      <c r="P6" s="45">
        <f t="shared" si="2"/>
        <v>0</v>
      </c>
    </row>
    <row r="7" spans="1:16">
      <c r="A7" s="5" t="s">
        <v>38</v>
      </c>
      <c r="B7" s="5">
        <v>435</v>
      </c>
      <c r="C7" s="5">
        <v>18</v>
      </c>
      <c r="D7" s="5">
        <f t="shared" si="3"/>
        <v>7830</v>
      </c>
      <c r="E7" s="45">
        <f>B7*1.06</f>
        <v>461.1</v>
      </c>
      <c r="F7" s="45">
        <v>18</v>
      </c>
      <c r="G7" s="45">
        <f t="shared" si="4"/>
        <v>8299.8000000000011</v>
      </c>
      <c r="H7" s="45">
        <f>E7*1.06</f>
        <v>488.76600000000008</v>
      </c>
      <c r="I7" s="45">
        <v>16</v>
      </c>
      <c r="J7" s="45">
        <f t="shared" si="0"/>
        <v>7820.2560000000012</v>
      </c>
      <c r="K7" s="45">
        <f>H7*1.06</f>
        <v>518.09196000000009</v>
      </c>
      <c r="L7" s="45">
        <v>16</v>
      </c>
      <c r="M7" s="45">
        <f t="shared" si="1"/>
        <v>8289.4713600000014</v>
      </c>
      <c r="N7" s="45">
        <v>1438</v>
      </c>
      <c r="O7" s="45">
        <v>16</v>
      </c>
      <c r="P7" s="45">
        <f t="shared" si="2"/>
        <v>23008</v>
      </c>
    </row>
    <row r="8" spans="1:16">
      <c r="D8" s="5">
        <f t="shared" si="3"/>
        <v>0</v>
      </c>
      <c r="E8" s="45"/>
      <c r="F8" s="45"/>
      <c r="G8" s="45">
        <f t="shared" si="4"/>
        <v>0</v>
      </c>
      <c r="H8" s="45"/>
      <c r="I8" s="45"/>
      <c r="J8" s="45">
        <f t="shared" si="0"/>
        <v>0</v>
      </c>
      <c r="K8" s="45"/>
      <c r="L8" s="45"/>
      <c r="M8" s="45">
        <f t="shared" si="1"/>
        <v>0</v>
      </c>
      <c r="N8" s="45"/>
      <c r="O8" s="45"/>
      <c r="P8" s="45">
        <f t="shared" si="2"/>
        <v>0</v>
      </c>
    </row>
    <row r="9" spans="1:16">
      <c r="A9" s="5" t="s">
        <v>85</v>
      </c>
      <c r="B9">
        <f>1498+13888</f>
        <v>15386</v>
      </c>
      <c r="C9" s="5">
        <v>25</v>
      </c>
      <c r="D9" s="5">
        <f t="shared" si="3"/>
        <v>384650</v>
      </c>
      <c r="E9" s="45">
        <f>B9*1.06</f>
        <v>16309.160000000002</v>
      </c>
      <c r="F9" s="45">
        <v>25</v>
      </c>
      <c r="G9" s="45">
        <f t="shared" si="4"/>
        <v>407729.00000000006</v>
      </c>
      <c r="H9" s="45">
        <f>E9*1.06</f>
        <v>17287.709600000002</v>
      </c>
      <c r="I9" s="45">
        <v>22</v>
      </c>
      <c r="J9" s="45">
        <f t="shared" si="0"/>
        <v>380329.61120000004</v>
      </c>
      <c r="K9" s="45">
        <f>H9*1.06</f>
        <v>18324.972176000003</v>
      </c>
      <c r="L9" s="45">
        <v>20</v>
      </c>
      <c r="M9" s="45">
        <f t="shared" si="1"/>
        <v>366499.44352000009</v>
      </c>
      <c r="N9" s="45">
        <v>19424</v>
      </c>
      <c r="O9" s="45">
        <v>16</v>
      </c>
      <c r="P9" s="45">
        <f t="shared" si="2"/>
        <v>310784</v>
      </c>
    </row>
    <row r="10" spans="1:16">
      <c r="E10" s="45"/>
      <c r="F10" s="45"/>
      <c r="G10" s="45"/>
      <c r="H10" s="45"/>
      <c r="I10" s="45"/>
      <c r="J10" s="45"/>
      <c r="K10" s="45"/>
      <c r="L10" s="45"/>
      <c r="M10" s="45">
        <f t="shared" si="1"/>
        <v>0</v>
      </c>
      <c r="N10" s="45"/>
      <c r="O10" s="45"/>
      <c r="P10" s="45">
        <f t="shared" si="2"/>
        <v>0</v>
      </c>
    </row>
    <row r="11" spans="1:16" s="5" customFormat="1">
      <c r="A11" s="5" t="s">
        <v>84</v>
      </c>
      <c r="B11" s="5">
        <v>1139</v>
      </c>
      <c r="C11" s="5">
        <v>74</v>
      </c>
      <c r="D11" s="5">
        <f t="shared" si="3"/>
        <v>84286</v>
      </c>
      <c r="E11" s="45">
        <f>B11*1.06</f>
        <v>1207.3400000000001</v>
      </c>
      <c r="F11" s="45">
        <v>100</v>
      </c>
      <c r="G11" s="45">
        <f>D11*1.06</f>
        <v>89343.16</v>
      </c>
      <c r="H11" s="45">
        <f>E11*1.06</f>
        <v>1279.7804000000003</v>
      </c>
      <c r="I11" s="45">
        <v>100</v>
      </c>
      <c r="J11" s="45">
        <f>G11*1.06</f>
        <v>94703.74960000001</v>
      </c>
      <c r="K11" s="45">
        <f>H11*1.06</f>
        <v>1356.5672240000004</v>
      </c>
      <c r="L11" s="45">
        <v>95</v>
      </c>
      <c r="M11" s="45">
        <f t="shared" si="1"/>
        <v>128873.88628000004</v>
      </c>
      <c r="N11" s="45">
        <v>1438</v>
      </c>
      <c r="O11" s="45">
        <v>95</v>
      </c>
      <c r="P11" s="45">
        <f t="shared" si="2"/>
        <v>136610</v>
      </c>
    </row>
    <row r="12" spans="1:16" s="5" customFormat="1"/>
    <row r="13" spans="1:16" s="5" customFormat="1">
      <c r="A13" s="43" t="s">
        <v>83</v>
      </c>
      <c r="B13" s="43">
        <f>SUM(B3:B11)</f>
        <v>59831</v>
      </c>
      <c r="C13" s="43"/>
      <c r="D13" s="43"/>
      <c r="E13" s="43">
        <v>63420</v>
      </c>
      <c r="F13" s="58"/>
      <c r="G13" s="58"/>
      <c r="H13" s="43">
        <v>67226</v>
      </c>
      <c r="I13" s="58"/>
      <c r="J13" s="58"/>
      <c r="K13" s="43">
        <v>71260</v>
      </c>
      <c r="L13" s="58"/>
      <c r="M13" s="58"/>
      <c r="N13" s="58">
        <f>SUM(N3:N11)</f>
        <v>76424</v>
      </c>
      <c r="O13" s="45"/>
      <c r="P13" s="45"/>
    </row>
    <row r="14" spans="1:16" s="5" customFormat="1"/>
    <row r="15" spans="1:16">
      <c r="D15" s="30">
        <f>SUM(D3:D14)</f>
        <v>3384060</v>
      </c>
      <c r="G15" s="30">
        <f>SUM(G3:G14)</f>
        <v>3587103.6</v>
      </c>
      <c r="H15" s="30"/>
      <c r="I15" s="30"/>
      <c r="J15" s="30">
        <f>SUM(J3:J14)</f>
        <v>3160235.1128000007</v>
      </c>
      <c r="K15" s="30"/>
      <c r="L15" s="30"/>
      <c r="M15" s="30">
        <f>SUM(M3:M14)</f>
        <v>3114584.2560400004</v>
      </c>
      <c r="N15" s="30"/>
      <c r="O15" s="30"/>
      <c r="P15" s="30">
        <f>SUM(P3:P14)</f>
        <v>2900970</v>
      </c>
    </row>
    <row r="17" spans="1:16">
      <c r="A17" s="5" t="s">
        <v>82</v>
      </c>
      <c r="G17" s="30">
        <f>G15-D15</f>
        <v>203043.60000000009</v>
      </c>
      <c r="J17" s="30">
        <f>J15-G15</f>
        <v>-426868.48719999939</v>
      </c>
      <c r="K17" s="30"/>
      <c r="L17" s="30"/>
      <c r="M17" s="30">
        <f>M15-J15</f>
        <v>-45650.856760000344</v>
      </c>
      <c r="N17" s="30"/>
      <c r="O17" s="30"/>
      <c r="P17" s="30">
        <f>P15-M15</f>
        <v>-213614.25604000036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34" t="s">
        <v>41</v>
      </c>
      <c r="P1" s="33" t="s">
        <v>57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2016'!C2</f>
        <v>18867</v>
      </c>
      <c r="J3" s="29">
        <f>C3*'Nb licenciés 2016'!E2</f>
        <v>3542</v>
      </c>
      <c r="K3" s="29">
        <f>D3*'Nb licenciés 2020'!H2</f>
        <v>386.04952182999995</v>
      </c>
      <c r="L3" s="29">
        <f>E3*'Nb licenciés 2016'!B2</f>
        <v>2230</v>
      </c>
      <c r="M3" s="29">
        <f>F3*'Nb licenciés 2020'!D2</f>
        <v>1139.0149157200001</v>
      </c>
      <c r="N3" s="29">
        <f>G3*'Nb licenciés 2016'!I3</f>
        <v>296</v>
      </c>
      <c r="P3" s="35">
        <f>SUM(I3:N3)</f>
        <v>26460.064437549998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2016'!C3</f>
        <v>50206</v>
      </c>
      <c r="J4" s="29">
        <f>C4*'Nb licenciés 2016'!E3</f>
        <v>6480</v>
      </c>
      <c r="K4" s="29">
        <f>D4*'Nb licenciés 2020'!H3</f>
        <v>1152.5210214400001</v>
      </c>
      <c r="L4" s="29">
        <f>E4*'Nb licenciés 2016'!B3</f>
        <v>13620</v>
      </c>
      <c r="M4" s="29">
        <f>F4*'Nb licenciés 2020'!D3</f>
        <v>1047.84870211</v>
      </c>
      <c r="N4" s="29">
        <f>G4*'Nb licenciés 2016'!I4</f>
        <v>398</v>
      </c>
      <c r="P4" s="31">
        <f t="shared" ref="P4:P28" si="0">SUM(I4:N4)</f>
        <v>72904.36972355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2016'!C4</f>
        <v>14536</v>
      </c>
      <c r="J5" s="29">
        <f>C5*'Nb licenciés 2016'!E4</f>
        <v>2358</v>
      </c>
      <c r="K5" s="29">
        <f>D5*'Nb licenciés 2020'!H4</f>
        <v>360.16281920000006</v>
      </c>
      <c r="L5" s="29">
        <f>E5*'Nb licenciés 2016'!B4</f>
        <v>3750</v>
      </c>
      <c r="M5" s="29">
        <f>F5*'Nb licenciés 2020'!D4</f>
        <v>393.92808350000001</v>
      </c>
      <c r="N5" s="29">
        <f>G5*'Nb licenciés 2016'!I5</f>
        <v>1400</v>
      </c>
      <c r="P5" s="31">
        <f t="shared" si="0"/>
        <v>22798.090902699998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2016'!C5</f>
        <v>30290</v>
      </c>
      <c r="J6" s="29">
        <f>C6*'Nb licenciés 2016'!E5</f>
        <v>8700</v>
      </c>
      <c r="K6" s="29">
        <f>D6*'Nb licenciés 2020'!H5</f>
        <v>698.94097101000011</v>
      </c>
      <c r="L6" s="29">
        <f>E6*'Nb licenciés 2016'!B5</f>
        <v>10538</v>
      </c>
      <c r="M6" s="29">
        <f>F6*'Nb licenciés 2020'!D5</f>
        <v>702.31749744000001</v>
      </c>
      <c r="N6" s="29">
        <f>G6*'Nb licenciés 2016'!I6</f>
        <v>26</v>
      </c>
      <c r="P6" s="31">
        <f t="shared" si="0"/>
        <v>50955.258468450003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2016'!C6</f>
        <v>56212</v>
      </c>
      <c r="J7" s="29">
        <f>C7*'Nb licenciés 2016'!E6</f>
        <v>1850</v>
      </c>
      <c r="K7" s="29">
        <f>D7*'Nb licenciés 2020'!H6</f>
        <v>253.23948225000001</v>
      </c>
      <c r="L7" s="29">
        <f>E7*'Nb licenciés 2016'!B6</f>
        <v>5530</v>
      </c>
      <c r="M7" s="29">
        <f>F7*'Nb licenciés 2020'!D6</f>
        <v>108.04884576000001</v>
      </c>
      <c r="N7" s="29">
        <f>G7*'Nb licenciés 2016'!I7</f>
        <v>1584</v>
      </c>
      <c r="P7" s="31">
        <f t="shared" si="0"/>
        <v>65537.288328010007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2016'!C7</f>
        <v>35040</v>
      </c>
      <c r="J8" s="29">
        <f>C8*'Nb licenciés 2016'!E7</f>
        <v>9135</v>
      </c>
      <c r="K8" s="29">
        <f>D8*'Nb licenciés 2020'!H7</f>
        <v>1087.24151046</v>
      </c>
      <c r="L8" s="29">
        <f>E8*'Nb licenciés 2016'!B7</f>
        <v>14775</v>
      </c>
      <c r="M8" s="29">
        <f>F8*'Nb licenciés 2020'!D7</f>
        <v>2624.6865449200004</v>
      </c>
      <c r="N8" s="29">
        <f>G8*'Nb licenciés 2016'!I8</f>
        <v>6120</v>
      </c>
      <c r="P8" s="31">
        <f t="shared" si="0"/>
        <v>68781.928055380005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2016'!C8</f>
        <v>15328</v>
      </c>
      <c r="J9" s="29">
        <f>C9*'Nb licenciés 2016'!E8</f>
        <v>5980</v>
      </c>
      <c r="K9" s="29">
        <f>D9*'Nb licenciés 2020'!H8</f>
        <v>450.20352400000002</v>
      </c>
      <c r="L9" s="29">
        <f>E9*'Nb licenciés 2016'!B8</f>
        <v>6164</v>
      </c>
      <c r="M9" s="29">
        <f>F9*'Nb licenciés 2020'!D8</f>
        <v>641.54002170000001</v>
      </c>
      <c r="N9" s="29">
        <f>G9*'Nb licenciés 2016'!I9</f>
        <v>0</v>
      </c>
      <c r="P9" s="31">
        <f t="shared" si="0"/>
        <v>28563.743545699999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2016'!C9</f>
        <v>7347</v>
      </c>
      <c r="J10" s="29">
        <f>C10*'Nb licenciés 2016'!E9</f>
        <v>1428</v>
      </c>
      <c r="K10" s="29">
        <f>D10*'Nb licenciés 2020'!H9</f>
        <v>344.40569586000009</v>
      </c>
      <c r="L10" s="29">
        <f>E10*'Nb licenciés 2016'!B9</f>
        <v>845</v>
      </c>
      <c r="M10" s="29">
        <f>F10*'Nb licenciés 2020'!D9</f>
        <v>10.129579290000001</v>
      </c>
      <c r="N10" s="29">
        <f>G10*'Nb licenciés 2016'!I10</f>
        <v>1430</v>
      </c>
      <c r="P10" s="31">
        <f t="shared" si="0"/>
        <v>11404.53527515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2016'!C10</f>
        <v>33600</v>
      </c>
      <c r="J11" s="29">
        <f>C11*'Nb licenciés 2016'!E10</f>
        <v>3961</v>
      </c>
      <c r="K11" s="29">
        <f>D11*'Nb licenciés 2020'!H10</f>
        <v>225.10176200000004</v>
      </c>
      <c r="L11" s="29">
        <f>E11*'Nb licenciés 2016'!B10</f>
        <v>4030</v>
      </c>
      <c r="M11" s="29">
        <f>F11*'Nb licenciés 2020'!D10</f>
        <v>486.21980592000011</v>
      </c>
      <c r="N11" s="29">
        <f>G11*'Nb licenciés 2016'!I11</f>
        <v>131</v>
      </c>
      <c r="P11" s="31">
        <f t="shared" si="0"/>
        <v>42433.32156792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2016'!C11</f>
        <v>16925</v>
      </c>
      <c r="J12" s="29">
        <f>C12*'Nb licenciés 2016'!E11</f>
        <v>3630</v>
      </c>
      <c r="K12" s="29">
        <f>D12*'Nb licenciés 2020'!H11</f>
        <v>489.59633235000007</v>
      </c>
      <c r="L12" s="29">
        <f>E12*'Nb licenciés 2016'!B11</f>
        <v>5542</v>
      </c>
      <c r="M12" s="29">
        <f>F12*'Nb licenciés 2020'!D11</f>
        <v>2410.8398710200004</v>
      </c>
      <c r="N12" s="29">
        <f>G12*'Nb licenciés 2016'!I12</f>
        <v>3321</v>
      </c>
      <c r="P12" s="31">
        <f t="shared" si="0"/>
        <v>32318.436203370002</v>
      </c>
    </row>
    <row r="13" spans="1:16">
      <c r="A13" s="21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I13" s="29">
        <f>B13*'Nb licenciés 2016'!C12</f>
        <v>8943</v>
      </c>
      <c r="J13" s="29">
        <f>C13*'Nb licenciés 2016'!E12</f>
        <v>300</v>
      </c>
      <c r="K13" s="29">
        <f>D13*'Nb licenciés 2020'!H12</f>
        <v>810.36634320000007</v>
      </c>
      <c r="L13" s="29">
        <f>E13*'Nb licenciés 2016'!B12</f>
        <v>4317.5</v>
      </c>
      <c r="M13" s="29">
        <f>F13*'Nb licenciés 2020'!D12</f>
        <v>65.842265385000005</v>
      </c>
      <c r="N13" s="29">
        <f>G13*'Nb licenciés 2016'!I13</f>
        <v>3916</v>
      </c>
      <c r="P13" s="31">
        <f t="shared" si="0"/>
        <v>18352.708608584999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2016'!C13</f>
        <v>82962.5</v>
      </c>
      <c r="J14" s="29">
        <f>C14*'Nb licenciés 2016'!E13</f>
        <v>4842</v>
      </c>
      <c r="K14" s="29">
        <f>D14*'Nb licenciés 2020'!H13</f>
        <v>500.85142045000003</v>
      </c>
      <c r="L14" s="29">
        <f>E14*'Nb licenciés 2016'!B13</f>
        <v>10185</v>
      </c>
      <c r="M14" s="29">
        <f>F14*'Nb licenciés 2020'!D13</f>
        <v>1745.6641643099999</v>
      </c>
      <c r="N14" s="29">
        <f>G14*'Nb licenciés 2016'!I14</f>
        <v>0</v>
      </c>
      <c r="P14" s="31">
        <f t="shared" si="0"/>
        <v>100236.01558476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2016'!C14</f>
        <v>33321</v>
      </c>
      <c r="J15" s="29">
        <f>C15*'Nb licenciés 2016'!E14</f>
        <v>3168</v>
      </c>
      <c r="K15" s="29">
        <f>D15*'Nb licenciés 2020'!H14</f>
        <v>707.94504148999999</v>
      </c>
      <c r="L15" s="29">
        <f>E15*'Nb licenciés 2016'!B14</f>
        <v>7700</v>
      </c>
      <c r="M15" s="29">
        <f>F15*'Nb licenciés 2020'!D14</f>
        <v>574.00949309999999</v>
      </c>
      <c r="N15" s="29">
        <f>G15*'Nb licenciés 2016'!I15</f>
        <v>0</v>
      </c>
      <c r="P15" s="31">
        <f t="shared" si="0"/>
        <v>45470.954534589997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2016'!C15</f>
        <v>8250</v>
      </c>
      <c r="J16" s="29">
        <f>C16*'Nb licenciés 2016'!E15</f>
        <v>3220</v>
      </c>
      <c r="K16" s="29">
        <f>D16*'Nb licenciés 2020'!H15</f>
        <v>60.777475740000014</v>
      </c>
      <c r="L16" s="29">
        <f>E16*'Nb licenciés 2016'!B15</f>
        <v>4020</v>
      </c>
      <c r="M16" s="29">
        <f>F16*'Nb licenciés 2020'!D15</f>
        <v>1347.2340455700003</v>
      </c>
      <c r="N16" s="29">
        <f>G16*'Nb licenciés 2016'!I16</f>
        <v>2950</v>
      </c>
      <c r="P16" s="31">
        <f t="shared" si="0"/>
        <v>19848.01152131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2016'!C16</f>
        <v>39330</v>
      </c>
      <c r="J17" s="29">
        <f>C17*'Nb licenciés 2016'!E16</f>
        <v>6721</v>
      </c>
      <c r="K17" s="29">
        <f>D17*'Nb licenciés 2020'!H16</f>
        <v>1749.0406907399999</v>
      </c>
      <c r="L17" s="29">
        <f>E17*'Nb licenciés 2016'!B16</f>
        <v>18275</v>
      </c>
      <c r="M17" s="29">
        <f>F17*'Nb licenciés 2020'!D16</f>
        <v>486.21980592</v>
      </c>
      <c r="N17" s="29">
        <f>G17*'Nb licenciés 2016'!I17</f>
        <v>69</v>
      </c>
      <c r="P17" s="31">
        <f t="shared" si="0"/>
        <v>66630.260496660005</v>
      </c>
    </row>
    <row r="18" spans="1:16">
      <c r="A18" s="27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13"/>
      <c r="I18" s="29">
        <f>B18*'Nb licenciés 2016'!C17</f>
        <v>1924</v>
      </c>
      <c r="J18" s="29">
        <f>C18*'Nb licenciés 2016'!E17</f>
        <v>90</v>
      </c>
      <c r="K18" s="29">
        <f>D18*'Nb licenciés 2020'!H17</f>
        <v>212.72116509</v>
      </c>
      <c r="L18" s="29">
        <f>E18*'Nb licenciés 2016'!B17</f>
        <v>375</v>
      </c>
      <c r="M18" s="29">
        <f>F18*'Nb licenciés 2020'!D17</f>
        <v>0</v>
      </c>
      <c r="N18" s="29">
        <f>G18*'Nb licenciés 2016'!I18</f>
        <v>74</v>
      </c>
      <c r="P18" s="31">
        <f t="shared" si="0"/>
        <v>2675.7211650899999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2016'!C18</f>
        <v>33552</v>
      </c>
      <c r="J19" s="29">
        <f>C19*'Nb licenciés 2016'!E18</f>
        <v>2928</v>
      </c>
      <c r="K19" s="29">
        <f>D19*'Nb licenciés 2020'!H18</f>
        <v>445.70148876000007</v>
      </c>
      <c r="L19" s="29">
        <f>E19*'Nb licenciés 2016'!B18</f>
        <v>4631</v>
      </c>
      <c r="M19" s="29">
        <f>F19*'Nb licenciés 2020'!D18</f>
        <v>551.49931690000005</v>
      </c>
      <c r="N19" s="29">
        <f>G19*'Nb licenciés 2016'!I19</f>
        <v>944</v>
      </c>
      <c r="P19" s="31">
        <f t="shared" si="0"/>
        <v>43052.200805660003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2016'!C19</f>
        <v>53955</v>
      </c>
      <c r="J20" s="29">
        <f>C20*'Nb licenciés 2016'!E19</f>
        <v>13959</v>
      </c>
      <c r="K20" s="29">
        <f>D20*'Nb licenciés 2020'!H19</f>
        <v>0</v>
      </c>
      <c r="L20" s="29">
        <f>E20*'Nb licenciés 2016'!B19</f>
        <v>5694</v>
      </c>
      <c r="M20" s="29">
        <f>F20*'Nb licenciés 2020'!D19</f>
        <v>1114.2537219000001</v>
      </c>
      <c r="N20" s="29">
        <f>G20*'Nb licenciés 2016'!I20</f>
        <v>1702</v>
      </c>
      <c r="P20" s="31">
        <f t="shared" si="0"/>
        <v>76424.253721899993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2016'!C20</f>
        <v>23732</v>
      </c>
      <c r="J21" s="29">
        <f>C21*'Nb licenciés 2016'!E20</f>
        <v>5712</v>
      </c>
      <c r="K21" s="29">
        <f>D21*'Nb licenciés 2020'!H20</f>
        <v>60.777475740000014</v>
      </c>
      <c r="L21" s="29">
        <f>E21*'Nb licenciés 2016'!B20</f>
        <v>5886</v>
      </c>
      <c r="M21" s="29">
        <f>F21*'Nb licenciés 2020'!D20</f>
        <v>-57.400949310000009</v>
      </c>
      <c r="N21" s="29">
        <f>G21*'Nb licenciés 2016'!I21</f>
        <v>504</v>
      </c>
      <c r="P21" s="31">
        <f t="shared" si="0"/>
        <v>35837.376526430002</v>
      </c>
    </row>
    <row r="22" spans="1:16">
      <c r="A22" s="27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13"/>
      <c r="I22" s="29">
        <f>B22*'Nb licenciés 2016'!C21</f>
        <v>3380</v>
      </c>
      <c r="J22" s="29">
        <f>C22*'Nb licenciés 2016'!E21</f>
        <v>180</v>
      </c>
      <c r="K22" s="29">
        <f>D22*'Nb licenciés 2020'!H21</f>
        <v>292.63229059999998</v>
      </c>
      <c r="L22" s="29">
        <f>E22*'Nb licenciés 2016'!B21</f>
        <v>0</v>
      </c>
      <c r="M22" s="29">
        <f>F22*'Nb licenciés 2020'!D21</f>
        <v>78.78561670000002</v>
      </c>
      <c r="N22" s="29">
        <f>G22*'Nb licenciés 2016'!I22</f>
        <v>2035</v>
      </c>
      <c r="P22" s="31">
        <f t="shared" si="0"/>
        <v>5966.4179072999996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2016'!C22</f>
        <v>59984</v>
      </c>
      <c r="J23" s="29">
        <f>C23*'Nb licenciés 2016'!E22</f>
        <v>804</v>
      </c>
      <c r="K23" s="29">
        <f>D23*'Nb licenciés 2020'!H22</f>
        <v>319.64450203999996</v>
      </c>
      <c r="L23" s="29">
        <f>E23*'Nb licenciés 2016'!B22</f>
        <v>5220</v>
      </c>
      <c r="M23" s="29">
        <f>F23*'Nb licenciés 2020'!D22</f>
        <v>185.70895365000001</v>
      </c>
      <c r="N23" s="29">
        <f>G23*'Nb licenciés 2016'!I23</f>
        <v>0</v>
      </c>
      <c r="P23" s="31">
        <f t="shared" si="0"/>
        <v>66513.353455689998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2016'!C23</f>
        <v>24849</v>
      </c>
      <c r="J24" s="29">
        <f>C24*'Nb licenciés 2016'!E23</f>
        <v>4323</v>
      </c>
      <c r="K24" s="29">
        <f>D24*'Nb licenciés 2020'!H23</f>
        <v>0</v>
      </c>
      <c r="L24" s="29">
        <f>E24*'Nb licenciés 2016'!B23</f>
        <v>2160</v>
      </c>
      <c r="M24" s="29">
        <f>F24*'Nb licenciés 2020'!D23</f>
        <v>118.17842505</v>
      </c>
      <c r="N24" s="29">
        <f>G24*'Nb licenciés 2016'!I24</f>
        <v>148</v>
      </c>
      <c r="P24" s="31">
        <f t="shared" si="0"/>
        <v>31598.178425049999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2016'!C24</f>
        <v>17640</v>
      </c>
      <c r="J25" s="29">
        <f>C25*'Nb licenciés 2016'!E24</f>
        <v>6335</v>
      </c>
      <c r="K25" s="29">
        <f>D25*'Nb licenciés 2020'!H24</f>
        <v>283.62822012000004</v>
      </c>
      <c r="L25" s="29">
        <f>E25*'Nb licenciés 2016'!B24</f>
        <v>4851</v>
      </c>
      <c r="M25" s="29">
        <f>F25*'Nb licenciés 2020'!D24</f>
        <v>880.14788942000007</v>
      </c>
      <c r="N25" s="29">
        <f>G25*'Nb licenciés 2016'!I25</f>
        <v>159</v>
      </c>
      <c r="P25" s="31">
        <f t="shared" si="0"/>
        <v>30148.776109540002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2016'!C25</f>
        <v>52326</v>
      </c>
      <c r="J26" s="29">
        <f>C26*'Nb licenciés 2016'!E25</f>
        <v>9450</v>
      </c>
      <c r="K26" s="29">
        <f>D26*'Nb licenciés 2020'!H25</f>
        <v>2822.7760954800001</v>
      </c>
      <c r="L26" s="29">
        <f>E26*'Nb licenciés 2016'!B25</f>
        <v>7150</v>
      </c>
      <c r="M26" s="29">
        <f>F26*'Nb licenciés 2020'!D25</f>
        <v>306.13839632000008</v>
      </c>
      <c r="N26" s="29">
        <f>G26*'Nb licenciés 2016'!I26</f>
        <v>3654</v>
      </c>
      <c r="P26" s="31">
        <f t="shared" si="0"/>
        <v>75708.914491800009</v>
      </c>
    </row>
    <row r="27" spans="1:16">
      <c r="A27" s="27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13"/>
      <c r="I27" s="29">
        <f>B27*'Nb licenciés 2016'!C26</f>
        <v>13468.5</v>
      </c>
      <c r="J27" s="29">
        <f>C27*'Nb licenciés 2016'!E26</f>
        <v>1716</v>
      </c>
      <c r="K27" s="29">
        <f>D27*'Nb licenciés 2020'!H26</f>
        <v>703.44300625000005</v>
      </c>
      <c r="L27" s="29">
        <f>E27*'Nb licenciés 2016'!B26</f>
        <v>6336</v>
      </c>
      <c r="M27" s="29">
        <f>F27*'Nb licenciés 2020'!D26</f>
        <v>3611.1950168850003</v>
      </c>
      <c r="N27" s="29">
        <f>G27*'Nb licenciés 2016'!I27</f>
        <v>5376</v>
      </c>
      <c r="P27" s="31">
        <f t="shared" si="0"/>
        <v>31211.138023135001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2016'!C27</f>
        <v>66912</v>
      </c>
      <c r="J28" s="29">
        <f>C28*'Nb licenciés 2016'!E27</f>
        <v>6205</v>
      </c>
      <c r="K28" s="29">
        <f>D28*'Nb licenciés 2020'!H27</f>
        <v>456.9565768600001</v>
      </c>
      <c r="L28" s="29">
        <f>E28*'Nb licenciés 2016'!B27</f>
        <v>13380</v>
      </c>
      <c r="M28" s="29">
        <f>F28*'Nb licenciés 2020'!D27</f>
        <v>1188.5373033600001</v>
      </c>
      <c r="N28" s="29">
        <f>G28*'Nb licenciés 2016'!I28</f>
        <v>0</v>
      </c>
      <c r="P28" s="32">
        <f t="shared" si="0"/>
        <v>88142.493880220005</v>
      </c>
    </row>
    <row r="30" spans="1:16" ht="15.75" thickBot="1">
      <c r="P30" s="29">
        <f>SUM(P3:P28)</f>
        <v>1159973.8117654999</v>
      </c>
    </row>
    <row r="31" spans="1:16" ht="15.75" thickBot="1">
      <c r="A31" s="22" t="s">
        <v>52</v>
      </c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</row>
  </sheetData>
  <sortState ref="A4:G36">
    <sortCondition ref="A3"/>
  </sortState>
  <conditionalFormatting sqref="B27:B28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1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1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1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H28 G3:H5 G7:H9 G11:H12 G14:H15 G24:H25 G17:H22">
    <cfRule type="colorScale" priority="1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1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1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1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1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opLeftCell="C5" workbookViewId="0">
      <selection activeCell="B2" sqref="B2:I27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2016'!B2*1.03</f>
        <v>459.38</v>
      </c>
      <c r="C2" s="44">
        <f>'Nb licenciés 2016'!C2*1.03</f>
        <v>1022.7900000000001</v>
      </c>
      <c r="D2" s="44">
        <f>'Nb licenciés 2016'!D2*1.03</f>
        <v>47.38</v>
      </c>
      <c r="E2" s="44">
        <f>'Nb licenciés 2016'!E2*1.03</f>
        <v>158.62</v>
      </c>
      <c r="F2" s="44">
        <f>'Nb licenciés 2016'!F2*1.03</f>
        <v>1.03</v>
      </c>
      <c r="G2" s="44">
        <f>'Nb licenciés 2016'!G2*1.03</f>
        <v>0</v>
      </c>
      <c r="H2" s="44">
        <f>'Nb licenciés 2016'!H2*1.03</f>
        <v>50.47</v>
      </c>
      <c r="I2" s="44">
        <f>'Nb licenciés 2016'!I2*1.03</f>
        <v>8.24</v>
      </c>
    </row>
    <row r="3" spans="1:9" ht="15.75" thickBot="1">
      <c r="A3" s="3" t="s">
        <v>1</v>
      </c>
      <c r="B3" s="44">
        <f>'Nb licenciés 2016'!B3*1.03</f>
        <v>701.43000000000006</v>
      </c>
      <c r="C3" s="44">
        <f>'Nb licenciés 2016'!C3*1.03</f>
        <v>1988.93</v>
      </c>
      <c r="D3" s="44">
        <f>'Nb licenciés 2016'!D3*1.03</f>
        <v>50.47</v>
      </c>
      <c r="E3" s="44">
        <f>'Nb licenciés 2016'!E3*1.03</f>
        <v>333.72</v>
      </c>
      <c r="F3" s="44">
        <f>'Nb licenciés 2016'!F3*1.03</f>
        <v>0</v>
      </c>
      <c r="G3" s="44">
        <f>'Nb licenciés 2016'!G3*1.03</f>
        <v>0</v>
      </c>
      <c r="H3" s="44">
        <f>'Nb licenciés 2016'!H3*1.03</f>
        <v>65.92</v>
      </c>
      <c r="I3" s="44">
        <f>'Nb licenciés 2016'!I3*1.03</f>
        <v>4.12</v>
      </c>
    </row>
    <row r="4" spans="1:9" ht="15.75" thickBot="1">
      <c r="A4" s="2" t="s">
        <v>2</v>
      </c>
      <c r="B4" s="44">
        <f>'Nb licenciés 2016'!B4*1.03</f>
        <v>257.5</v>
      </c>
      <c r="C4" s="44">
        <f>'Nb licenciés 2016'!C4*1.03</f>
        <v>650.96</v>
      </c>
      <c r="D4" s="44">
        <f>'Nb licenciés 2016'!D4*1.03</f>
        <v>25.75</v>
      </c>
      <c r="E4" s="44">
        <f>'Nb licenciés 2016'!E4*1.03</f>
        <v>134.93</v>
      </c>
      <c r="F4" s="44">
        <f>'Nb licenciés 2016'!F4*1.03</f>
        <v>0</v>
      </c>
      <c r="G4" s="44">
        <f>'Nb licenciés 2016'!G4*1.03</f>
        <v>0</v>
      </c>
      <c r="H4" s="44">
        <f>'Nb licenciés 2016'!H4*1.03</f>
        <v>16.48</v>
      </c>
      <c r="I4" s="44">
        <f>'Nb licenciés 2016'!I4*1.03</f>
        <v>2.06</v>
      </c>
    </row>
    <row r="5" spans="1:9" ht="15.75" thickBot="1">
      <c r="A5" s="3" t="s">
        <v>3</v>
      </c>
      <c r="B5" s="44">
        <f>'Nb licenciés 2016'!B5*1.03</f>
        <v>493.37</v>
      </c>
      <c r="C5" s="44">
        <f>'Nb licenciés 2016'!C5*1.03</f>
        <v>1199.95</v>
      </c>
      <c r="D5" s="44">
        <f>'Nb licenciés 2016'!D5*1.03</f>
        <v>26.78</v>
      </c>
      <c r="E5" s="44">
        <f>'Nb licenciés 2016'!E5*1.03</f>
        <v>358.44</v>
      </c>
      <c r="F5" s="44">
        <f>'Nb licenciés 2016'!F5*1.03</f>
        <v>0</v>
      </c>
      <c r="G5" s="44">
        <f>'Nb licenciés 2016'!G5*1.03</f>
        <v>0</v>
      </c>
      <c r="H5" s="44">
        <f>'Nb licenciés 2016'!H5*1.03</f>
        <v>27.810000000000002</v>
      </c>
      <c r="I5" s="44">
        <f>'Nb licenciés 2016'!I5*1.03</f>
        <v>14.42</v>
      </c>
    </row>
    <row r="6" spans="1:9" ht="15.75" thickBot="1">
      <c r="A6" s="2" t="s">
        <v>4</v>
      </c>
      <c r="B6" s="44">
        <f>'Nb licenciés 2016'!B6*1.03</f>
        <v>569.59</v>
      </c>
      <c r="C6" s="44">
        <f>'Nb licenciés 2016'!C6*1.03</f>
        <v>2226.86</v>
      </c>
      <c r="D6" s="44">
        <f>'Nb licenciés 2016'!D6*1.03</f>
        <v>6.18</v>
      </c>
      <c r="E6" s="44">
        <f>'Nb licenciés 2016'!E6*1.03</f>
        <v>38.11</v>
      </c>
      <c r="F6" s="44">
        <f>'Nb licenciés 2016'!F6*1.03</f>
        <v>0</v>
      </c>
      <c r="G6" s="44">
        <f>'Nb licenciés 2016'!G6*1.03</f>
        <v>0</v>
      </c>
      <c r="H6" s="44">
        <f>'Nb licenciés 2016'!H6*1.03</f>
        <v>77.25</v>
      </c>
      <c r="I6" s="44">
        <f>'Nb licenciés 2016'!I6*1.03</f>
        <v>1.03</v>
      </c>
    </row>
    <row r="7" spans="1:9" ht="15.75" thickBot="1">
      <c r="A7" s="3" t="s">
        <v>5</v>
      </c>
      <c r="B7" s="44">
        <f>'Nb licenciés 2016'!B7*1.03</f>
        <v>608.73</v>
      </c>
      <c r="C7" s="44">
        <f>'Nb licenciés 2016'!C7*1.03</f>
        <v>1203.04</v>
      </c>
      <c r="D7" s="44">
        <f>'Nb licenciés 2016'!D7*1.03</f>
        <v>109.18</v>
      </c>
      <c r="E7" s="44">
        <f>'Nb licenciés 2016'!E7*1.03</f>
        <v>268.83</v>
      </c>
      <c r="F7" s="44">
        <f>'Nb licenciés 2016'!F7*1.03</f>
        <v>0</v>
      </c>
      <c r="G7" s="44">
        <f>'Nb licenciés 2016'!G7*1.03</f>
        <v>0</v>
      </c>
      <c r="H7" s="44">
        <f>'Nb licenciés 2016'!H7*1.03</f>
        <v>43.26</v>
      </c>
      <c r="I7" s="44">
        <f>'Nb licenciés 2016'!I7*1.03</f>
        <v>8.24</v>
      </c>
    </row>
    <row r="8" spans="1:9" ht="15.75" thickBot="1">
      <c r="A8" s="2" t="s">
        <v>6</v>
      </c>
      <c r="B8" s="44">
        <f>'Nb licenciés 2016'!B8*1.03</f>
        <v>276.04000000000002</v>
      </c>
      <c r="C8" s="44">
        <f>'Nb licenciés 2016'!C8*1.03</f>
        <v>986.74</v>
      </c>
      <c r="D8" s="44">
        <f>'Nb licenciés 2016'!D8*1.03</f>
        <v>39.14</v>
      </c>
      <c r="E8" s="44">
        <f>'Nb licenciés 2016'!E8*1.03</f>
        <v>236.9</v>
      </c>
      <c r="F8" s="44">
        <f>'Nb licenciés 2016'!F8*1.03</f>
        <v>1.03</v>
      </c>
      <c r="G8" s="44">
        <f>'Nb licenciés 2016'!G8*1.03</f>
        <v>0</v>
      </c>
      <c r="H8" s="44">
        <f>'Nb licenciés 2016'!H8*1.03</f>
        <v>25.75</v>
      </c>
      <c r="I8" s="44">
        <f>'Nb licenciés 2016'!I8*1.03</f>
        <v>105.06</v>
      </c>
    </row>
    <row r="9" spans="1:9" ht="15.75" thickBot="1">
      <c r="A9" s="3" t="s">
        <v>7</v>
      </c>
      <c r="B9" s="44">
        <f>'Nb licenciés 2016'!B9*1.03</f>
        <v>174.07</v>
      </c>
      <c r="C9" s="44">
        <f>'Nb licenciés 2016'!C9*1.03</f>
        <v>244.11</v>
      </c>
      <c r="D9" s="44">
        <f>'Nb licenciés 2016'!D9*1.03</f>
        <v>1.03</v>
      </c>
      <c r="E9" s="44">
        <f>'Nb licenciés 2016'!E9*1.03</f>
        <v>70.040000000000006</v>
      </c>
      <c r="F9" s="44">
        <f>'Nb licenciés 2016'!F9*1.03</f>
        <v>2.06</v>
      </c>
      <c r="G9" s="44">
        <f>'Nb licenciés 2016'!G9*1.03</f>
        <v>0</v>
      </c>
      <c r="H9" s="44">
        <f>'Nb licenciés 2016'!H9*1.03</f>
        <v>17.510000000000002</v>
      </c>
      <c r="I9" s="44">
        <f>'Nb licenciés 2016'!I9*1.03</f>
        <v>0</v>
      </c>
    </row>
    <row r="10" spans="1:9" ht="15.75" thickBot="1">
      <c r="A10" s="2" t="s">
        <v>8</v>
      </c>
      <c r="B10" s="44">
        <f>'Nb licenciés 2016'!B10*1.03</f>
        <v>415.09000000000003</v>
      </c>
      <c r="C10" s="44">
        <f>'Nb licenciés 2016'!C10*1.03</f>
        <v>1648</v>
      </c>
      <c r="D10" s="44">
        <f>'Nb licenciés 2016'!D10*1.03</f>
        <v>27.810000000000002</v>
      </c>
      <c r="E10" s="44">
        <f>'Nb licenciés 2016'!E10*1.03</f>
        <v>239.99</v>
      </c>
      <c r="F10" s="44">
        <f>'Nb licenciés 2016'!F10*1.03</f>
        <v>0</v>
      </c>
      <c r="G10" s="44">
        <f>'Nb licenciés 2016'!G10*1.03</f>
        <v>0</v>
      </c>
      <c r="H10" s="44">
        <f>'Nb licenciés 2016'!H10*1.03</f>
        <v>41.2</v>
      </c>
      <c r="I10" s="44">
        <f>'Nb licenciés 2016'!I10*1.03</f>
        <v>11.33</v>
      </c>
    </row>
    <row r="11" spans="1:9" ht="15.75" thickBot="1">
      <c r="A11" s="3" t="s">
        <v>9</v>
      </c>
      <c r="B11" s="44">
        <f>'Nb licenciés 2016'!B11*1.03</f>
        <v>335.78000000000003</v>
      </c>
      <c r="C11" s="44">
        <f>'Nb licenciés 2016'!C11*1.03</f>
        <v>697.31000000000006</v>
      </c>
      <c r="D11" s="44">
        <f>'Nb licenciés 2016'!D11*1.03</f>
        <v>105.06</v>
      </c>
      <c r="E11" s="44">
        <f>'Nb licenciés 2016'!E11*1.03</f>
        <v>169.95000000000002</v>
      </c>
      <c r="F11" s="44">
        <f>'Nb licenciés 2016'!F11*1.03</f>
        <v>0</v>
      </c>
      <c r="G11" s="44">
        <f>'Nb licenciés 2016'!G11*1.03</f>
        <v>0</v>
      </c>
      <c r="H11" s="44">
        <f>'Nb licenciés 2016'!H11*1.03</f>
        <v>29.87</v>
      </c>
      <c r="I11" s="44">
        <f>'Nb licenciés 2016'!I11*1.03</f>
        <v>1.03</v>
      </c>
    </row>
    <row r="12" spans="1:9" ht="15.75" thickBot="1">
      <c r="A12" s="2" t="s">
        <v>10</v>
      </c>
      <c r="B12" s="44">
        <f>'Nb licenciés 2016'!B12*1.03</f>
        <v>161.71</v>
      </c>
      <c r="C12" s="44">
        <f>'Nb licenciés 2016'!C12*1.03</f>
        <v>279.13</v>
      </c>
      <c r="D12" s="44">
        <f>'Nb licenciés 2016'!D12*1.03</f>
        <v>3.09</v>
      </c>
      <c r="E12" s="44">
        <f>'Nb licenciés 2016'!E12*1.03</f>
        <v>15.450000000000001</v>
      </c>
      <c r="F12" s="44">
        <f>'Nb licenciés 2016'!F12*1.03</f>
        <v>0</v>
      </c>
      <c r="G12" s="44">
        <f>'Nb licenciés 2016'!G12*1.03</f>
        <v>0</v>
      </c>
      <c r="H12" s="44">
        <f>'Nb licenciés 2016'!H12*1.03</f>
        <v>37.08</v>
      </c>
      <c r="I12" s="44">
        <f>'Nb licenciés 2016'!I12*1.03</f>
        <v>42.230000000000004</v>
      </c>
    </row>
    <row r="13" spans="1:9" ht="15.75" thickBot="1">
      <c r="A13" s="3" t="s">
        <v>11</v>
      </c>
      <c r="B13" s="44">
        <f>'Nb licenciés 2016'!B13*1.03</f>
        <v>2098.11</v>
      </c>
      <c r="C13" s="44">
        <f>'Nb licenciés 2016'!C13*1.03</f>
        <v>6836.1100000000006</v>
      </c>
      <c r="D13" s="44">
        <f>'Nb licenciés 2016'!D13*1.03</f>
        <v>145.22999999999999</v>
      </c>
      <c r="E13" s="44">
        <f>'Nb licenciés 2016'!E13*1.03</f>
        <v>277.07</v>
      </c>
      <c r="F13" s="44">
        <f>'Nb licenciés 2016'!F13*1.03</f>
        <v>0</v>
      </c>
      <c r="G13" s="44">
        <f>'Nb licenciés 2016'!G13*1.03</f>
        <v>0</v>
      </c>
      <c r="H13" s="44">
        <f>'Nb licenciés 2016'!H13*1.03</f>
        <v>91.67</v>
      </c>
      <c r="I13" s="44">
        <f>'Nb licenciés 2016'!I13*1.03</f>
        <v>45.32</v>
      </c>
    </row>
    <row r="14" spans="1:9" ht="15.75" thickBot="1">
      <c r="A14" s="2" t="s">
        <v>12</v>
      </c>
      <c r="B14" s="44">
        <f>'Nb licenciés 2016'!B14*1.03</f>
        <v>396.55</v>
      </c>
      <c r="C14" s="44">
        <f>'Nb licenciés 2016'!C14*1.03</f>
        <v>1183.47</v>
      </c>
      <c r="D14" s="44">
        <f>'Nb licenciés 2016'!D14*1.03</f>
        <v>30.900000000000002</v>
      </c>
      <c r="E14" s="44">
        <f>'Nb licenciés 2016'!E14*1.03</f>
        <v>101.97</v>
      </c>
      <c r="F14" s="44">
        <f>'Nb licenciés 2016'!F14*1.03</f>
        <v>0</v>
      </c>
      <c r="G14" s="44">
        <f>'Nb licenciés 2016'!G14*1.03</f>
        <v>0</v>
      </c>
      <c r="H14" s="44">
        <f>'Nb licenciés 2016'!H14*1.03</f>
        <v>38.11</v>
      </c>
      <c r="I14" s="44">
        <f>'Nb licenciés 2016'!I14*1.03</f>
        <v>0</v>
      </c>
    </row>
    <row r="15" spans="1:9" ht="15.75" thickBot="1">
      <c r="A15" s="3" t="s">
        <v>13</v>
      </c>
      <c r="B15" s="44">
        <f>'Nb licenciés 2016'!B15*1.03</f>
        <v>276.04000000000002</v>
      </c>
      <c r="C15" s="44">
        <f>'Nb licenciés 2016'!C15*1.03</f>
        <v>283.25</v>
      </c>
      <c r="D15" s="44">
        <f>'Nb licenciés 2016'!D15*1.03</f>
        <v>58.71</v>
      </c>
      <c r="E15" s="44">
        <f>'Nb licenciés 2016'!E15*1.03</f>
        <v>165.83</v>
      </c>
      <c r="F15" s="44">
        <f>'Nb licenciés 2016'!F15*1.03</f>
        <v>0</v>
      </c>
      <c r="G15" s="44">
        <f>'Nb licenciés 2016'!G15*1.03</f>
        <v>0</v>
      </c>
      <c r="H15" s="44">
        <f>'Nb licenciés 2016'!H15*1.03</f>
        <v>27.810000000000002</v>
      </c>
      <c r="I15" s="44">
        <f>'Nb licenciés 2016'!I15*1.03</f>
        <v>0</v>
      </c>
    </row>
    <row r="16" spans="1:9" ht="15.75" thickBot="1">
      <c r="A16" s="2" t="s">
        <v>14</v>
      </c>
      <c r="B16" s="44">
        <f>'Nb licenciés 2016'!B16*1.03</f>
        <v>752.93000000000006</v>
      </c>
      <c r="C16" s="44">
        <f>'Nb licenciés 2016'!C16*1.03</f>
        <v>1761.3</v>
      </c>
      <c r="D16" s="44">
        <f>'Nb licenciés 2016'!D16*1.03</f>
        <v>18.54</v>
      </c>
      <c r="E16" s="44">
        <f>'Nb licenciés 2016'!E16*1.03</f>
        <v>147.29</v>
      </c>
      <c r="F16" s="44">
        <f>'Nb licenciés 2016'!F16*1.03</f>
        <v>2.06</v>
      </c>
      <c r="G16" s="44">
        <f>'Nb licenciés 2016'!G16*1.03</f>
        <v>0</v>
      </c>
      <c r="H16" s="44">
        <f>'Nb licenciés 2016'!H16*1.03</f>
        <v>43.26</v>
      </c>
      <c r="I16" s="44">
        <f>'Nb licenciés 2016'!I16*1.03</f>
        <v>25.75</v>
      </c>
    </row>
    <row r="17" spans="1:9" ht="15.75" thickBot="1">
      <c r="A17" s="3" t="s">
        <v>15</v>
      </c>
      <c r="B17" s="44">
        <f>'Nb licenciés 2016'!B17*1.03</f>
        <v>30.900000000000002</v>
      </c>
      <c r="C17" s="44">
        <f>'Nb licenciés 2016'!C17*1.03</f>
        <v>53.56</v>
      </c>
      <c r="D17" s="44">
        <f>'Nb licenciés 2016'!D17*1.03</f>
        <v>0</v>
      </c>
      <c r="E17" s="44">
        <f>'Nb licenciés 2016'!E17*1.03</f>
        <v>10.3</v>
      </c>
      <c r="F17" s="44">
        <f>'Nb licenciés 2016'!F17*1.03</f>
        <v>0</v>
      </c>
      <c r="G17" s="44">
        <f>'Nb licenciés 2016'!G17*1.03</f>
        <v>0</v>
      </c>
      <c r="H17" s="44">
        <f>'Nb licenciés 2016'!H17*1.03</f>
        <v>21.63</v>
      </c>
      <c r="I17" s="44">
        <f>'Nb licenciés 2016'!I17*1.03</f>
        <v>3.09</v>
      </c>
    </row>
    <row r="18" spans="1:9" ht="15.75" thickBot="1">
      <c r="A18" s="2" t="s">
        <v>16</v>
      </c>
      <c r="B18" s="44">
        <f>'Nb licenciés 2016'!B18*1.03</f>
        <v>433.63</v>
      </c>
      <c r="C18" s="44">
        <f>'Nb licenciés 2016'!C18*1.03</f>
        <v>1439.94</v>
      </c>
      <c r="D18" s="44">
        <f>'Nb licenciés 2016'!D18*1.03</f>
        <v>72.100000000000009</v>
      </c>
      <c r="E18" s="44">
        <f>'Nb licenciés 2016'!E18*1.03</f>
        <v>251.32</v>
      </c>
      <c r="F18" s="44">
        <f>'Nb licenciés 2016'!F18*1.03</f>
        <v>1.03</v>
      </c>
      <c r="G18" s="44">
        <f>'Nb licenciés 2016'!G18*1.03</f>
        <v>0</v>
      </c>
      <c r="H18" s="44">
        <f>'Nb licenciés 2016'!H18*1.03</f>
        <v>33.99</v>
      </c>
      <c r="I18" s="44">
        <f>'Nb licenciés 2016'!I18*1.03</f>
        <v>2.06</v>
      </c>
    </row>
    <row r="19" spans="1:9" ht="15.75" thickBot="1">
      <c r="A19" s="3" t="s">
        <v>17</v>
      </c>
      <c r="B19" s="44">
        <f>'Nb licenciés 2016'!B19*1.03</f>
        <v>977.47</v>
      </c>
      <c r="C19" s="44">
        <f>'Nb licenciés 2016'!C19*1.03</f>
        <v>1684.05</v>
      </c>
      <c r="D19" s="44">
        <f>'Nb licenciés 2016'!D19*1.03</f>
        <v>203.94</v>
      </c>
      <c r="E19" s="44">
        <f>'Nb licenciés 2016'!E19*1.03</f>
        <v>435.69</v>
      </c>
      <c r="F19" s="44">
        <f>'Nb licenciés 2016'!F19*1.03</f>
        <v>0</v>
      </c>
      <c r="G19" s="44">
        <f>'Nb licenciés 2016'!G19*1.03</f>
        <v>0</v>
      </c>
      <c r="H19" s="44">
        <f>'Nb licenciés 2016'!H19*1.03</f>
        <v>77.25</v>
      </c>
      <c r="I19" s="44">
        <f>'Nb licenciés 2016'!I19*1.03</f>
        <v>8.24</v>
      </c>
    </row>
    <row r="20" spans="1:9" ht="15.75" thickBot="1">
      <c r="A20" s="2" t="s">
        <v>18</v>
      </c>
      <c r="B20" s="44">
        <f>'Nb licenciés 2016'!B20*1.03</f>
        <v>673.62</v>
      </c>
      <c r="C20" s="44">
        <f>'Nb licenciés 2016'!C20*1.03</f>
        <v>1437.88</v>
      </c>
      <c r="D20" s="44">
        <f>'Nb licenciés 2016'!D20*1.03</f>
        <v>52.53</v>
      </c>
      <c r="E20" s="44">
        <f>'Nb licenciés 2016'!E20*1.03</f>
        <v>210.12</v>
      </c>
      <c r="F20" s="44">
        <f>'Nb licenciés 2016'!F20*1.03</f>
        <v>0</v>
      </c>
      <c r="G20" s="44">
        <f>'Nb licenciés 2016'!G20*1.03</f>
        <v>0</v>
      </c>
      <c r="H20" s="44">
        <f>'Nb licenciés 2016'!H20*1.03</f>
        <v>55.620000000000005</v>
      </c>
      <c r="I20" s="44">
        <f>'Nb licenciés 2016'!I20*1.03</f>
        <v>23.69</v>
      </c>
    </row>
    <row r="21" spans="1:9" ht="15.75" thickBot="1">
      <c r="A21" s="3" t="s">
        <v>19</v>
      </c>
      <c r="B21" s="44">
        <f>'Nb licenciés 2016'!B21*1.03</f>
        <v>80.34</v>
      </c>
      <c r="C21" s="44">
        <f>'Nb licenciés 2016'!C21*1.03</f>
        <v>174.07</v>
      </c>
      <c r="D21" s="44">
        <f>'Nb licenciés 2016'!D21*1.03</f>
        <v>20.6</v>
      </c>
      <c r="E21" s="44">
        <f>'Nb licenciés 2016'!E21*1.03</f>
        <v>46.35</v>
      </c>
      <c r="F21" s="44">
        <f>'Nb licenciés 2016'!F21*1.03</f>
        <v>0</v>
      </c>
      <c r="G21" s="44">
        <f>'Nb licenciés 2016'!G21*1.03</f>
        <v>0</v>
      </c>
      <c r="H21" s="44">
        <f>'Nb licenciés 2016'!H21*1.03</f>
        <v>66.95</v>
      </c>
      <c r="I21" s="44">
        <f>'Nb licenciés 2016'!I21*1.03</f>
        <v>4.12</v>
      </c>
    </row>
    <row r="22" spans="1:9" ht="15.75" thickBot="1">
      <c r="A22" s="2" t="s">
        <v>20</v>
      </c>
      <c r="B22" s="44">
        <f>'Nb licenciés 2016'!B22*1.03</f>
        <v>896.1</v>
      </c>
      <c r="C22" s="44">
        <f>'Nb licenciés 2016'!C22*1.03</f>
        <v>3861.4700000000003</v>
      </c>
      <c r="D22" s="44">
        <f>'Nb licenciés 2016'!D22*1.03</f>
        <v>56.65</v>
      </c>
      <c r="E22" s="44">
        <f>'Nb licenciés 2016'!E22*1.03</f>
        <v>207.03</v>
      </c>
      <c r="F22" s="44">
        <f>'Nb licenciés 2016'!F22*1.03</f>
        <v>0</v>
      </c>
      <c r="G22" s="44">
        <f>'Nb licenciés 2016'!G22*1.03</f>
        <v>0</v>
      </c>
      <c r="H22" s="44">
        <f>'Nb licenciés 2016'!H22*1.03</f>
        <v>73.13</v>
      </c>
      <c r="I22" s="44">
        <f>'Nb licenciés 2016'!I22*1.03</f>
        <v>56.65</v>
      </c>
    </row>
    <row r="23" spans="1:9" ht="15.75" thickBot="1">
      <c r="A23" s="3" t="s">
        <v>21</v>
      </c>
      <c r="B23" s="44">
        <f>'Nb licenciés 2016'!B23*1.03</f>
        <v>370.8</v>
      </c>
      <c r="C23" s="44">
        <f>'Nb licenciés 2016'!C23*1.03</f>
        <v>775.59</v>
      </c>
      <c r="D23" s="44">
        <f>'Nb licenciés 2016'!D23*1.03</f>
        <v>21.63</v>
      </c>
      <c r="E23" s="44">
        <f>'Nb licenciés 2016'!E23*1.03</f>
        <v>134.93</v>
      </c>
      <c r="F23" s="44">
        <f>'Nb licenciés 2016'!F23*1.03</f>
        <v>0</v>
      </c>
      <c r="G23" s="44">
        <f>'Nb licenciés 2016'!G23*1.03</f>
        <v>0</v>
      </c>
      <c r="H23" s="44">
        <f>'Nb licenciés 2016'!H23*1.03</f>
        <v>28.84</v>
      </c>
      <c r="I23" s="44">
        <f>'Nb licenciés 2016'!I23*1.03</f>
        <v>0</v>
      </c>
    </row>
    <row r="24" spans="1:9" ht="15.75" thickBot="1">
      <c r="A24" s="2" t="s">
        <v>22</v>
      </c>
      <c r="B24" s="44">
        <f>'Nb licenciés 2016'!B24*1.03</f>
        <v>454.23</v>
      </c>
      <c r="C24" s="44">
        <f>'Nb licenciés 2016'!C24*1.03</f>
        <v>1211.28</v>
      </c>
      <c r="D24" s="44">
        <f>'Nb licenciés 2016'!D24*1.03</f>
        <v>47.38</v>
      </c>
      <c r="E24" s="44">
        <f>'Nb licenciés 2016'!E24*1.03</f>
        <v>186.43</v>
      </c>
      <c r="F24" s="44">
        <f>'Nb licenciés 2016'!F24*1.03</f>
        <v>1.03</v>
      </c>
      <c r="G24" s="44">
        <f>'Nb licenciés 2016'!G24*1.03</f>
        <v>0</v>
      </c>
      <c r="H24" s="44">
        <f>'Nb licenciés 2016'!H24*1.03</f>
        <v>28.84</v>
      </c>
      <c r="I24" s="44">
        <f>'Nb licenciés 2016'!I24*1.03</f>
        <v>2.06</v>
      </c>
    </row>
    <row r="25" spans="1:9" ht="15.75" thickBot="1">
      <c r="A25" s="3" t="s">
        <v>23</v>
      </c>
      <c r="B25" s="44">
        <f>'Nb licenciés 2016'!B25*1.03</f>
        <v>736.45</v>
      </c>
      <c r="C25" s="44">
        <f>'Nb licenciés 2016'!C25*1.03</f>
        <v>1996.14</v>
      </c>
      <c r="D25" s="44">
        <f>'Nb licenciés 2016'!D25*1.03</f>
        <v>17.510000000000002</v>
      </c>
      <c r="E25" s="44">
        <f>'Nb licenciés 2016'!E25*1.03</f>
        <v>154.5</v>
      </c>
      <c r="F25" s="44">
        <f>'Nb licenciés 2016'!F25*1.03</f>
        <v>1.03</v>
      </c>
      <c r="G25" s="44">
        <f>'Nb licenciés 2016'!G25*1.03</f>
        <v>0</v>
      </c>
      <c r="H25" s="44">
        <f>'Nb licenciés 2016'!H25*1.03</f>
        <v>67.98</v>
      </c>
      <c r="I25" s="44">
        <f>'Nb licenciés 2016'!I25*1.03</f>
        <v>3.09</v>
      </c>
    </row>
    <row r="26" spans="1:9" ht="15.75" thickBot="1">
      <c r="A26" s="2" t="s">
        <v>24</v>
      </c>
      <c r="B26" s="44">
        <f>'Nb licenciés 2016'!B26*1.03</f>
        <v>296.64</v>
      </c>
      <c r="C26" s="44">
        <f>'Nb licenciés 2016'!C26*1.03</f>
        <v>380.07</v>
      </c>
      <c r="D26" s="44">
        <f>'Nb licenciés 2016'!D26*1.03</f>
        <v>287.37</v>
      </c>
      <c r="E26" s="44">
        <f>'Nb licenciés 2016'!E26*1.03</f>
        <v>147.29</v>
      </c>
      <c r="F26" s="44">
        <f>'Nb licenciés 2016'!F26*1.03</f>
        <v>1.03</v>
      </c>
      <c r="G26" s="44">
        <f>'Nb licenciés 2016'!G26*1.03</f>
        <v>0</v>
      </c>
      <c r="H26" s="44">
        <f>'Nb licenciés 2016'!H26*1.03</f>
        <v>25.75</v>
      </c>
      <c r="I26" s="44">
        <f>'Nb licenciés 2016'!I26*1.03</f>
        <v>18.54</v>
      </c>
    </row>
    <row r="27" spans="1:9" ht="15.75" thickBot="1">
      <c r="A27" s="4" t="s">
        <v>25</v>
      </c>
      <c r="B27" s="44">
        <f>'Nb licenciés 2016'!B27*1.03</f>
        <v>1378.14</v>
      </c>
      <c r="C27" s="44">
        <f>'Nb licenciés 2016'!C27*1.03</f>
        <v>4054.08</v>
      </c>
      <c r="D27" s="44">
        <f>'Nb licenciés 2016'!D27*1.03</f>
        <v>67.98</v>
      </c>
      <c r="E27" s="44">
        <f>'Nb licenciés 2016'!E27*1.03</f>
        <v>375.95</v>
      </c>
      <c r="F27" s="44">
        <f>'Nb licenciés 2016'!F27*1.03</f>
        <v>5.15</v>
      </c>
      <c r="G27" s="44">
        <f>'Nb licenciés 2016'!G27*1.03</f>
        <v>0</v>
      </c>
      <c r="H27" s="44">
        <f>'Nb licenciés 2016'!H27*1.03</f>
        <v>59.74</v>
      </c>
      <c r="I27" s="44">
        <f>'Nb licenciés 2016'!I27*1.03</f>
        <v>57.68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14304.64</v>
      </c>
      <c r="C29" s="45">
        <f t="shared" ref="C29:I29" si="0">SUM(C2:C27)</f>
        <v>39280.080000000002</v>
      </c>
      <c r="D29" s="45">
        <f t="shared" si="0"/>
        <v>1542.94</v>
      </c>
      <c r="E29" s="45">
        <f t="shared" si="0"/>
        <v>4877.05</v>
      </c>
      <c r="F29" s="45">
        <f t="shared" si="0"/>
        <v>15.45</v>
      </c>
      <c r="G29" s="45">
        <f t="shared" si="0"/>
        <v>0</v>
      </c>
      <c r="H29" s="45">
        <f t="shared" si="0"/>
        <v>1173.17</v>
      </c>
      <c r="I29" s="45">
        <f t="shared" si="0"/>
        <v>448.05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61641.380000000005</v>
      </c>
      <c r="C31" s="45"/>
      <c r="D31" s="45"/>
      <c r="E31" s="45"/>
      <c r="F31" s="45"/>
      <c r="G31" s="45"/>
      <c r="H31" s="45"/>
      <c r="I31" s="45"/>
    </row>
    <row r="32" spans="1:9">
      <c r="B32" s="45"/>
      <c r="C32" s="45"/>
      <c r="D32" s="45"/>
      <c r="E32" s="45"/>
      <c r="F32" s="45"/>
      <c r="G32" s="45"/>
      <c r="H32" s="45"/>
      <c r="I32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5" width="11.42578125" style="5"/>
    <col min="16" max="16" width="12.85546875" style="5" customWidth="1"/>
    <col min="17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34" t="s">
        <v>41</v>
      </c>
      <c r="P1" s="33" t="s">
        <v>58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2017'!C2</f>
        <v>19433.010000000002</v>
      </c>
      <c r="J3" s="29">
        <f>C3*'Nb licenciés 2017'!E2</f>
        <v>3648.26</v>
      </c>
      <c r="K3" s="29">
        <f>D3*'Nb licenciés 2017'!H2</f>
        <v>353.28999999999996</v>
      </c>
      <c r="L3" s="29">
        <f>E3*'Nb licenciés 2017'!B2</f>
        <v>2296.9</v>
      </c>
      <c r="M3" s="29">
        <f>F3*'Nb licenciés 2017'!D2</f>
        <v>1042.3600000000001</v>
      </c>
      <c r="N3" s="29">
        <f>G3*'Nb licenciés 2017'!I3</f>
        <v>304.88</v>
      </c>
      <c r="P3" s="35">
        <f>SUM(I3:N3)</f>
        <v>27078.700000000008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2017'!C3</f>
        <v>51712.18</v>
      </c>
      <c r="J4" s="29">
        <f>C4*'Nb licenciés 2017'!E3</f>
        <v>6674.4000000000005</v>
      </c>
      <c r="K4" s="29">
        <f>D4*'Nb licenciés 2017'!H3</f>
        <v>1054.72</v>
      </c>
      <c r="L4" s="29">
        <f>E4*'Nb licenciés 2017'!B3</f>
        <v>14028.600000000002</v>
      </c>
      <c r="M4" s="29">
        <f>F4*'Nb licenciés 2017'!D3</f>
        <v>958.93</v>
      </c>
      <c r="N4" s="29">
        <f>G4*'Nb licenciés 2017'!I4</f>
        <v>409.94</v>
      </c>
      <c r="P4" s="31">
        <f t="shared" ref="P4:P28" si="0">SUM(I4:N4)</f>
        <v>74838.77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2017'!C4</f>
        <v>14972.080000000002</v>
      </c>
      <c r="J5" s="29">
        <f>C5*'Nb licenciés 2017'!E4</f>
        <v>2428.7400000000002</v>
      </c>
      <c r="K5" s="29">
        <f>D5*'Nb licenciés 2017'!H4</f>
        <v>329.6</v>
      </c>
      <c r="L5" s="29">
        <f>E5*'Nb licenciés 2017'!B4</f>
        <v>3862.5</v>
      </c>
      <c r="M5" s="29">
        <f>F5*'Nb licenciés 2017'!D4</f>
        <v>360.5</v>
      </c>
      <c r="N5" s="29">
        <f>G5*'Nb licenciés 2017'!I5</f>
        <v>1442</v>
      </c>
      <c r="P5" s="31">
        <f t="shared" si="0"/>
        <v>23395.420000000002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2017'!C5</f>
        <v>31198.7</v>
      </c>
      <c r="J6" s="29">
        <f>C6*'Nb licenciés 2017'!E5</f>
        <v>8961</v>
      </c>
      <c r="K6" s="29">
        <f>D6*'Nb licenciés 2017'!H5</f>
        <v>639.63000000000011</v>
      </c>
      <c r="L6" s="29">
        <f>E6*'Nb licenciés 2017'!B5</f>
        <v>10854.14</v>
      </c>
      <c r="M6" s="29">
        <f>F6*'Nb licenciés 2017'!D5</f>
        <v>642.72</v>
      </c>
      <c r="N6" s="29">
        <f>G6*'Nb licenciés 2017'!I6</f>
        <v>26.78</v>
      </c>
      <c r="P6" s="31">
        <f t="shared" si="0"/>
        <v>52322.969999999994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2017'!C6</f>
        <v>57898.36</v>
      </c>
      <c r="J7" s="29">
        <f>C7*'Nb licenciés 2017'!E6</f>
        <v>1905.5</v>
      </c>
      <c r="K7" s="29">
        <f>D7*'Nb licenciés 2017'!H6</f>
        <v>231.75</v>
      </c>
      <c r="L7" s="29">
        <f>E7*'Nb licenciés 2017'!B6</f>
        <v>5695.9000000000005</v>
      </c>
      <c r="M7" s="29">
        <f>F7*'Nb licenciés 2017'!D6</f>
        <v>98.88</v>
      </c>
      <c r="N7" s="29">
        <f>G7*'Nb licenciés 2017'!I7</f>
        <v>1631.52</v>
      </c>
      <c r="P7" s="31">
        <f t="shared" si="0"/>
        <v>67461.91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2017'!C7</f>
        <v>36091.199999999997</v>
      </c>
      <c r="J8" s="29">
        <f>C8*'Nb licenciés 2017'!E7</f>
        <v>9409.0499999999993</v>
      </c>
      <c r="K8" s="29">
        <f>D8*'Nb licenciés 2017'!H7</f>
        <v>994.9799999999999</v>
      </c>
      <c r="L8" s="29">
        <f>E8*'Nb licenciés 2017'!B7</f>
        <v>15218.25</v>
      </c>
      <c r="M8" s="29">
        <f>F8*'Nb licenciés 2017'!D7</f>
        <v>2401.96</v>
      </c>
      <c r="N8" s="29">
        <f>G8*'Nb licenciés 2017'!I8</f>
        <v>6303.6</v>
      </c>
      <c r="P8" s="31">
        <f t="shared" si="0"/>
        <v>70419.040000000008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2017'!C8</f>
        <v>15787.84</v>
      </c>
      <c r="J9" s="29">
        <f>C9*'Nb licenciés 2017'!E8</f>
        <v>6159.4000000000005</v>
      </c>
      <c r="K9" s="29">
        <f>D9*'Nb licenciés 2017'!H8</f>
        <v>412</v>
      </c>
      <c r="L9" s="29">
        <f>E9*'Nb licenciés 2017'!B8</f>
        <v>6348.92</v>
      </c>
      <c r="M9" s="29">
        <f>F9*'Nb licenciés 2017'!D8</f>
        <v>587.1</v>
      </c>
      <c r="N9" s="29">
        <f>G9*'Nb licenciés 2017'!I9</f>
        <v>0</v>
      </c>
      <c r="P9" s="31">
        <f t="shared" si="0"/>
        <v>29295.260000000002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2017'!C9</f>
        <v>7567.4100000000008</v>
      </c>
      <c r="J10" s="29">
        <f>C10*'Nb licenciés 2017'!E9</f>
        <v>1470.8400000000001</v>
      </c>
      <c r="K10" s="29">
        <f>D10*'Nb licenciés 2017'!H9</f>
        <v>315.18</v>
      </c>
      <c r="L10" s="29">
        <f>E10*'Nb licenciés 2017'!B9</f>
        <v>870.34999999999991</v>
      </c>
      <c r="M10" s="29">
        <f>F10*'Nb licenciés 2017'!D9</f>
        <v>9.27</v>
      </c>
      <c r="N10" s="29">
        <f>G10*'Nb licenciés 2017'!I10</f>
        <v>1472.9</v>
      </c>
      <c r="P10" s="31">
        <f t="shared" si="0"/>
        <v>11705.95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2017'!C10</f>
        <v>34608</v>
      </c>
      <c r="J11" s="29">
        <f>C11*'Nb licenciés 2017'!E10</f>
        <v>4079.83</v>
      </c>
      <c r="K11" s="29">
        <f>D11*'Nb licenciés 2017'!H10</f>
        <v>206</v>
      </c>
      <c r="L11" s="29">
        <f>E11*'Nb licenciés 2017'!B10</f>
        <v>4150.9000000000005</v>
      </c>
      <c r="M11" s="29">
        <f>F11*'Nb licenciés 2017'!D10</f>
        <v>444.96000000000004</v>
      </c>
      <c r="N11" s="29">
        <f>G11*'Nb licenciés 2017'!I11</f>
        <v>134.93</v>
      </c>
      <c r="P11" s="31">
        <f t="shared" si="0"/>
        <v>43624.62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2017'!C11</f>
        <v>17432.75</v>
      </c>
      <c r="J12" s="29">
        <f>C12*'Nb licenciés 2017'!E11</f>
        <v>3738.9000000000005</v>
      </c>
      <c r="K12" s="29">
        <f>D12*'Nb licenciés 2017'!H11</f>
        <v>448.05</v>
      </c>
      <c r="L12" s="29">
        <f>E12*'Nb licenciés 2017'!B11</f>
        <v>5708.26</v>
      </c>
      <c r="M12" s="29">
        <f>F12*'Nb licenciés 2017'!D11</f>
        <v>2206.2600000000002</v>
      </c>
      <c r="N12" s="29">
        <f>G12*'Nb licenciés 2017'!I12</f>
        <v>3420.63</v>
      </c>
      <c r="P12" s="31">
        <f t="shared" si="0"/>
        <v>32954.85</v>
      </c>
    </row>
    <row r="13" spans="1:16">
      <c r="A13" s="21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I13" s="29">
        <f>B13*'Nb licenciés 2017'!C12</f>
        <v>9211.2899999999991</v>
      </c>
      <c r="J13" s="29">
        <f>C13*'Nb licenciés 2017'!E12</f>
        <v>309</v>
      </c>
      <c r="K13" s="29">
        <f>D13*'Nb licenciés 2017'!H12</f>
        <v>741.59999999999991</v>
      </c>
      <c r="L13" s="29">
        <f>E13*'Nb licenciés 2017'!B12</f>
        <v>4447.0250000000005</v>
      </c>
      <c r="M13" s="29">
        <f>F13*'Nb licenciés 2017'!D12</f>
        <v>60.254999999999995</v>
      </c>
      <c r="N13" s="29">
        <f>G13*'Nb licenciés 2017'!I13</f>
        <v>4033.48</v>
      </c>
      <c r="P13" s="31">
        <f t="shared" si="0"/>
        <v>18802.650000000001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2017'!C13</f>
        <v>85451.375</v>
      </c>
      <c r="J14" s="29">
        <f>C14*'Nb licenciés 2017'!E13</f>
        <v>4987.26</v>
      </c>
      <c r="K14" s="29">
        <f>D14*'Nb licenciés 2017'!H13</f>
        <v>458.35</v>
      </c>
      <c r="L14" s="29">
        <f>E14*'Nb licenciés 2017'!B13</f>
        <v>10490.550000000001</v>
      </c>
      <c r="M14" s="29">
        <f>F14*'Nb licenciés 2017'!D13</f>
        <v>1597.53</v>
      </c>
      <c r="N14" s="29">
        <f>G14*'Nb licenciés 2017'!I14</f>
        <v>0</v>
      </c>
      <c r="P14" s="31">
        <f t="shared" si="0"/>
        <v>102985.065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2017'!C14</f>
        <v>34320.629999999997</v>
      </c>
      <c r="J15" s="29">
        <f>C15*'Nb licenciés 2017'!E14</f>
        <v>3263.04</v>
      </c>
      <c r="K15" s="29">
        <f>D15*'Nb licenciés 2017'!H14</f>
        <v>647.87</v>
      </c>
      <c r="L15" s="29">
        <f>E15*'Nb licenciés 2017'!B14</f>
        <v>7931</v>
      </c>
      <c r="M15" s="29">
        <f>F15*'Nb licenciés 2017'!D14</f>
        <v>525.30000000000007</v>
      </c>
      <c r="N15" s="29">
        <f>G15*'Nb licenciés 2017'!I15</f>
        <v>0</v>
      </c>
      <c r="P15" s="31">
        <f t="shared" si="0"/>
        <v>46687.840000000004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2017'!C15</f>
        <v>8497.5</v>
      </c>
      <c r="J16" s="29">
        <f>C16*'Nb licenciés 2017'!E15</f>
        <v>3316.6000000000004</v>
      </c>
      <c r="K16" s="29">
        <f>D16*'Nb licenciés 2017'!H15</f>
        <v>55.620000000000005</v>
      </c>
      <c r="L16" s="29">
        <f>E16*'Nb licenciés 2017'!B15</f>
        <v>4140.6000000000004</v>
      </c>
      <c r="M16" s="29">
        <f>F16*'Nb licenciés 2017'!D15</f>
        <v>1232.9100000000001</v>
      </c>
      <c r="N16" s="29">
        <f>G16*'Nb licenciés 2017'!I16</f>
        <v>3038.5</v>
      </c>
      <c r="P16" s="31">
        <f t="shared" si="0"/>
        <v>20281.730000000003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2017'!C16</f>
        <v>40509.9</v>
      </c>
      <c r="J17" s="29">
        <f>C17*'Nb licenciés 2017'!E16</f>
        <v>6922.6299999999992</v>
      </c>
      <c r="K17" s="29">
        <f>D17*'Nb licenciés 2017'!H16</f>
        <v>1600.62</v>
      </c>
      <c r="L17" s="29">
        <f>E17*'Nb licenciés 2017'!B16</f>
        <v>18823.25</v>
      </c>
      <c r="M17" s="29">
        <f>F17*'Nb licenciés 2017'!D16</f>
        <v>444.96</v>
      </c>
      <c r="N17" s="29">
        <f>G17*'Nb licenciés 2017'!I17</f>
        <v>71.069999999999993</v>
      </c>
      <c r="P17" s="31">
        <f t="shared" si="0"/>
        <v>68372.430000000008</v>
      </c>
    </row>
    <row r="18" spans="1:16">
      <c r="A18" s="27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13"/>
      <c r="I18" s="29">
        <f>B18*'Nb licenciés 2017'!C17</f>
        <v>1981.72</v>
      </c>
      <c r="J18" s="29">
        <f>C18*'Nb licenciés 2017'!E17</f>
        <v>92.7</v>
      </c>
      <c r="K18" s="29">
        <f>D18*'Nb licenciés 2017'!H17</f>
        <v>194.67</v>
      </c>
      <c r="L18" s="29">
        <f>E18*'Nb licenciés 2017'!B17</f>
        <v>386.25</v>
      </c>
      <c r="M18" s="29">
        <f>F18*'Nb licenciés 2017'!D17</f>
        <v>0</v>
      </c>
      <c r="N18" s="29">
        <f>G18*'Nb licenciés 2017'!I18</f>
        <v>76.22</v>
      </c>
      <c r="P18" s="31">
        <f t="shared" si="0"/>
        <v>2731.56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2017'!C18</f>
        <v>34558.559999999998</v>
      </c>
      <c r="J19" s="29">
        <f>C19*'Nb licenciés 2017'!E18</f>
        <v>3015.84</v>
      </c>
      <c r="K19" s="29">
        <f>D19*'Nb licenciés 2017'!H18</f>
        <v>407.88</v>
      </c>
      <c r="L19" s="29">
        <f>E19*'Nb licenciés 2017'!B18</f>
        <v>4769.93</v>
      </c>
      <c r="M19" s="29">
        <f>F19*'Nb licenciés 2017'!D18</f>
        <v>504.70000000000005</v>
      </c>
      <c r="N19" s="29">
        <f>G19*'Nb licenciés 2017'!I19</f>
        <v>972.32</v>
      </c>
      <c r="P19" s="31">
        <f t="shared" si="0"/>
        <v>44229.229999999989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2017'!C19</f>
        <v>55573.65</v>
      </c>
      <c r="J20" s="29">
        <f>C20*'Nb licenciés 2017'!E19</f>
        <v>14377.77</v>
      </c>
      <c r="K20" s="29">
        <f>D20*'Nb licenciés 2017'!H19</f>
        <v>0</v>
      </c>
      <c r="L20" s="29">
        <f>E20*'Nb licenciés 2017'!B19</f>
        <v>5864.82</v>
      </c>
      <c r="M20" s="29">
        <f>F20*'Nb licenciés 2017'!D19</f>
        <v>1019.7</v>
      </c>
      <c r="N20" s="29">
        <f>G20*'Nb licenciés 2017'!I20</f>
        <v>1753.0600000000002</v>
      </c>
      <c r="P20" s="31">
        <f>SUM(I20:N20)</f>
        <v>78588.999999999985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2017'!C20</f>
        <v>24443.960000000003</v>
      </c>
      <c r="J21" s="29">
        <f>C21*'Nb licenciés 2017'!E20</f>
        <v>5883.3600000000006</v>
      </c>
      <c r="K21" s="29">
        <f>D21*'Nb licenciés 2017'!H20</f>
        <v>55.620000000000005</v>
      </c>
      <c r="L21" s="29">
        <f>E21*'Nb licenciés 2017'!B20</f>
        <v>6062.58</v>
      </c>
      <c r="M21" s="29">
        <f>F21*'Nb licenciés 2017'!D20</f>
        <v>-52.53</v>
      </c>
      <c r="N21" s="29">
        <f>G21*'Nb licenciés 2017'!I21</f>
        <v>519.12</v>
      </c>
      <c r="P21" s="31">
        <f t="shared" si="0"/>
        <v>36912.110000000008</v>
      </c>
    </row>
    <row r="22" spans="1:16">
      <c r="A22" s="27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13"/>
      <c r="I22" s="29">
        <f>B22*'Nb licenciés 2017'!C21</f>
        <v>3481.3999999999996</v>
      </c>
      <c r="J22" s="29">
        <f>C22*'Nb licenciés 2017'!E21</f>
        <v>185.4</v>
      </c>
      <c r="K22" s="29">
        <f>D22*'Nb licenciés 2017'!H21</f>
        <v>267.8</v>
      </c>
      <c r="L22" s="29">
        <f>E22*'Nb licenciés 2017'!B21</f>
        <v>0</v>
      </c>
      <c r="M22" s="29">
        <f>F22*'Nb licenciés 2017'!D21</f>
        <v>72.100000000000009</v>
      </c>
      <c r="N22" s="29">
        <f>G22*'Nb licenciés 2017'!I22</f>
        <v>2096.0499999999997</v>
      </c>
      <c r="P22" s="31">
        <f t="shared" si="0"/>
        <v>6102.75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2017'!C22</f>
        <v>61783.520000000004</v>
      </c>
      <c r="J23" s="29">
        <f>C23*'Nb licenciés 2017'!E22</f>
        <v>828.12</v>
      </c>
      <c r="K23" s="29">
        <f>D23*'Nb licenciés 2017'!H22</f>
        <v>292.52</v>
      </c>
      <c r="L23" s="29">
        <f>E23*'Nb licenciés 2017'!B22</f>
        <v>5376.6</v>
      </c>
      <c r="M23" s="29">
        <f>F23*'Nb licenciés 2017'!D22</f>
        <v>169.95</v>
      </c>
      <c r="N23" s="29">
        <f>G23*'Nb licenciés 2017'!I23</f>
        <v>0</v>
      </c>
      <c r="P23" s="31">
        <f t="shared" si="0"/>
        <v>68450.710000000006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2017'!C23</f>
        <v>25594.47</v>
      </c>
      <c r="J24" s="29">
        <f>C24*'Nb licenciés 2017'!E23</f>
        <v>4452.6900000000005</v>
      </c>
      <c r="K24" s="29">
        <f>D24*'Nb licenciés 2017'!H23</f>
        <v>0</v>
      </c>
      <c r="L24" s="29">
        <f>E24*'Nb licenciés 2017'!B23</f>
        <v>2224.8000000000002</v>
      </c>
      <c r="M24" s="29">
        <f>F24*'Nb licenciés 2017'!D23</f>
        <v>108.14999999999999</v>
      </c>
      <c r="N24" s="29">
        <f>G24*'Nb licenciés 2017'!I24</f>
        <v>152.44</v>
      </c>
      <c r="P24" s="31">
        <f t="shared" si="0"/>
        <v>32532.550000000003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2017'!C24</f>
        <v>18169.2</v>
      </c>
      <c r="J25" s="29">
        <f>C25*'Nb licenciés 2017'!E24</f>
        <v>6525.05</v>
      </c>
      <c r="K25" s="29">
        <f>D25*'Nb licenciés 2017'!H24</f>
        <v>259.56</v>
      </c>
      <c r="L25" s="29">
        <f>E25*'Nb licenciés 2017'!B24</f>
        <v>4996.5300000000007</v>
      </c>
      <c r="M25" s="29">
        <f>F25*'Nb licenciés 2017'!D24</f>
        <v>805.46</v>
      </c>
      <c r="N25" s="29">
        <f>G25*'Nb licenciés 2017'!I25</f>
        <v>163.76999999999998</v>
      </c>
      <c r="P25" s="31">
        <f t="shared" si="0"/>
        <v>30919.570000000003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2017'!C25</f>
        <v>53895.780000000006</v>
      </c>
      <c r="J26" s="29">
        <f>C26*'Nb licenciés 2017'!E25</f>
        <v>9733.5</v>
      </c>
      <c r="K26" s="29">
        <f>D26*'Nb licenciés 2017'!H25</f>
        <v>2583.2400000000002</v>
      </c>
      <c r="L26" s="29">
        <f>E26*'Nb licenciés 2017'!B25</f>
        <v>7364.5</v>
      </c>
      <c r="M26" s="29">
        <f>F26*'Nb licenciés 2017'!D25</f>
        <v>280.16000000000003</v>
      </c>
      <c r="N26" s="29">
        <f>G26*'Nb licenciés 2017'!I26</f>
        <v>3763.62</v>
      </c>
      <c r="P26" s="31">
        <f t="shared" si="0"/>
        <v>77620.800000000003</v>
      </c>
    </row>
    <row r="27" spans="1:16">
      <c r="A27" s="27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13"/>
      <c r="I27" s="29">
        <f>B27*'Nb licenciés 2017'!C26</f>
        <v>13872.555</v>
      </c>
      <c r="J27" s="29">
        <f>C27*'Nb licenciés 2017'!E26</f>
        <v>1767.48</v>
      </c>
      <c r="K27" s="29">
        <f>D27*'Nb licenciés 2017'!H26</f>
        <v>643.75</v>
      </c>
      <c r="L27" s="29">
        <f>E27*'Nb licenciés 2017'!B26</f>
        <v>6526.08</v>
      </c>
      <c r="M27" s="29">
        <f>F27*'Nb licenciés 2017'!D26</f>
        <v>3304.7550000000001</v>
      </c>
      <c r="N27" s="29">
        <f>G27*'Nb licenciés 2017'!I27</f>
        <v>5537.28</v>
      </c>
      <c r="P27" s="31">
        <f t="shared" si="0"/>
        <v>31651.899999999998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2017'!C27</f>
        <v>68919.360000000001</v>
      </c>
      <c r="J28" s="29">
        <f>C28*'Nb licenciés 2017'!E27</f>
        <v>6391.15</v>
      </c>
      <c r="K28" s="29">
        <f>D28*'Nb licenciés 2017'!H27</f>
        <v>418.18</v>
      </c>
      <c r="L28" s="29">
        <f>E28*'Nb licenciés 2017'!B27</f>
        <v>13781.400000000001</v>
      </c>
      <c r="M28" s="29">
        <f>F28*'Nb licenciés 2017'!D27</f>
        <v>1087.68</v>
      </c>
      <c r="N28" s="29">
        <f>G28*'Nb licenciés 2017'!I28</f>
        <v>0</v>
      </c>
      <c r="P28" s="32">
        <f t="shared" si="0"/>
        <v>90597.76999999999</v>
      </c>
    </row>
    <row r="30" spans="1:16" ht="15.75" thickBot="1">
      <c r="I30" s="29">
        <f>SUM(I3:I29)</f>
        <v>826966.4</v>
      </c>
      <c r="J30" s="29">
        <f>SUM(J3:J29)</f>
        <v>120527.51</v>
      </c>
      <c r="K30" s="29">
        <f>SUM(K3:K28)</f>
        <v>13612.480000000001</v>
      </c>
      <c r="L30" s="29">
        <f>SUM(L3:L28)</f>
        <v>172220.63499999998</v>
      </c>
      <c r="M30" s="29">
        <f>SUM(M3:M28)</f>
        <v>19914.020000000004</v>
      </c>
      <c r="N30" s="29">
        <f>SUM(N3:N28)</f>
        <v>37324.11</v>
      </c>
      <c r="P30" s="29">
        <f>SUM(P3:P28)</f>
        <v>1190565.155</v>
      </c>
    </row>
    <row r="31" spans="1:16" ht="15.75" thickBot="1">
      <c r="A31" s="22" t="s">
        <v>52</v>
      </c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I31" s="56">
        <v>21.05</v>
      </c>
      <c r="J31" s="56">
        <v>24.7</v>
      </c>
      <c r="K31" s="56">
        <v>11.6</v>
      </c>
      <c r="L31" s="56">
        <v>14.34</v>
      </c>
      <c r="M31" s="56">
        <v>12.9</v>
      </c>
      <c r="N31" s="56">
        <v>83.3</v>
      </c>
    </row>
  </sheetData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H28 G3:H5 G7:H9 G11:H12 G14:H15 G24:H25 G17:H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opLeftCell="C5" workbookViewId="0">
      <selection activeCell="J24" sqref="J24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2017'!B2*1.03</f>
        <v>473.16140000000001</v>
      </c>
      <c r="C2" s="44">
        <f>'Nb licenciés 2017'!C2*1.03</f>
        <v>1053.4737</v>
      </c>
      <c r="D2" s="44">
        <f>'Nb licenciés 2017'!D2*1.03</f>
        <v>48.801400000000001</v>
      </c>
      <c r="E2" s="44">
        <f>'Nb licenciés 2017'!E2*1.03</f>
        <v>163.37860000000001</v>
      </c>
      <c r="F2" s="44">
        <f>'Nb licenciés 2017'!F2*1.03</f>
        <v>1.0609</v>
      </c>
      <c r="G2" s="44">
        <f>'Nb licenciés 2017'!G2*1.03</f>
        <v>0</v>
      </c>
      <c r="H2" s="44">
        <f>'Nb licenciés 2017'!H2*1.03</f>
        <v>51.984099999999998</v>
      </c>
      <c r="I2" s="44">
        <f>'Nb licenciés 2017'!I2*1.03</f>
        <v>8.4871999999999996</v>
      </c>
    </row>
    <row r="3" spans="1:9" ht="15.75" thickBot="1">
      <c r="A3" s="3" t="s">
        <v>1</v>
      </c>
      <c r="B3" s="44">
        <f>'Nb licenciés 2017'!B3*1.03</f>
        <v>722.4729000000001</v>
      </c>
      <c r="C3" s="44">
        <f>'Nb licenciés 2017'!C3*1.03</f>
        <v>2048.5979000000002</v>
      </c>
      <c r="D3" s="44">
        <f>'Nb licenciés 2017'!D3*1.03</f>
        <v>51.984099999999998</v>
      </c>
      <c r="E3" s="44">
        <f>'Nb licenciés 2017'!E3*1.03</f>
        <v>343.73160000000001</v>
      </c>
      <c r="F3" s="44">
        <f>'Nb licenciés 2017'!F3*1.03</f>
        <v>0</v>
      </c>
      <c r="G3" s="44">
        <f>'Nb licenciés 2017'!G3*1.03</f>
        <v>0</v>
      </c>
      <c r="H3" s="44">
        <f>'Nb licenciés 2017'!H3*1.03</f>
        <v>67.897599999999997</v>
      </c>
      <c r="I3" s="44">
        <f>'Nb licenciés 2017'!I3*1.03</f>
        <v>4.2435999999999998</v>
      </c>
    </row>
    <row r="4" spans="1:9" ht="15.75" thickBot="1">
      <c r="A4" s="2" t="s">
        <v>2</v>
      </c>
      <c r="B4" s="44">
        <f>'Nb licenciés 2017'!B4*1.03</f>
        <v>265.22500000000002</v>
      </c>
      <c r="C4" s="44">
        <f>'Nb licenciés 2017'!C4*1.03</f>
        <v>670.48880000000008</v>
      </c>
      <c r="D4" s="44">
        <f>'Nb licenciés 2017'!D4*1.03</f>
        <v>26.522500000000001</v>
      </c>
      <c r="E4" s="44">
        <f>'Nb licenciés 2017'!E4*1.03</f>
        <v>138.97790000000001</v>
      </c>
      <c r="F4" s="44">
        <f>'Nb licenciés 2017'!F4*1.03</f>
        <v>0</v>
      </c>
      <c r="G4" s="44">
        <f>'Nb licenciés 2017'!G4*1.03</f>
        <v>0</v>
      </c>
      <c r="H4" s="44">
        <f>'Nb licenciés 2017'!H4*1.03</f>
        <v>16.974399999999999</v>
      </c>
      <c r="I4" s="44">
        <f>'Nb licenciés 2017'!I4*1.03</f>
        <v>2.1217999999999999</v>
      </c>
    </row>
    <row r="5" spans="1:9" ht="15.75" thickBot="1">
      <c r="A5" s="3" t="s">
        <v>3</v>
      </c>
      <c r="B5" s="44">
        <f>'Nb licenciés 2017'!B5*1.03</f>
        <v>508.17110000000002</v>
      </c>
      <c r="C5" s="44">
        <f>'Nb licenciés 2017'!C5*1.03</f>
        <v>1235.9485</v>
      </c>
      <c r="D5" s="44">
        <f>'Nb licenciés 2017'!D5*1.03</f>
        <v>27.583400000000001</v>
      </c>
      <c r="E5" s="44">
        <f>'Nb licenciés 2017'!E5*1.03</f>
        <v>369.19319999999999</v>
      </c>
      <c r="F5" s="44">
        <f>'Nb licenciés 2017'!F5*1.03</f>
        <v>0</v>
      </c>
      <c r="G5" s="44">
        <f>'Nb licenciés 2017'!G5*1.03</f>
        <v>0</v>
      </c>
      <c r="H5" s="44">
        <f>'Nb licenciés 2017'!H5*1.03</f>
        <v>28.644300000000005</v>
      </c>
      <c r="I5" s="44">
        <f>'Nb licenciés 2017'!I5*1.03</f>
        <v>14.852600000000001</v>
      </c>
    </row>
    <row r="6" spans="1:9" ht="15.75" thickBot="1">
      <c r="A6" s="2" t="s">
        <v>4</v>
      </c>
      <c r="B6" s="44">
        <f>'Nb licenciés 2017'!B6*1.03</f>
        <v>586.67770000000007</v>
      </c>
      <c r="C6" s="44">
        <f>'Nb licenciés 2017'!C6*1.03</f>
        <v>2293.6658000000002</v>
      </c>
      <c r="D6" s="44">
        <f>'Nb licenciés 2017'!D6*1.03</f>
        <v>6.3654000000000002</v>
      </c>
      <c r="E6" s="44">
        <f>'Nb licenciés 2017'!E6*1.03</f>
        <v>39.253300000000003</v>
      </c>
      <c r="F6" s="44">
        <f>'Nb licenciés 2017'!F6*1.03</f>
        <v>0</v>
      </c>
      <c r="G6" s="44">
        <f>'Nb licenciés 2017'!G6*1.03</f>
        <v>0</v>
      </c>
      <c r="H6" s="44">
        <f>'Nb licenciés 2017'!H6*1.03</f>
        <v>79.567499999999995</v>
      </c>
      <c r="I6" s="44">
        <f>'Nb licenciés 2017'!I6*1.03</f>
        <v>1.0609</v>
      </c>
    </row>
    <row r="7" spans="1:9" ht="15.75" thickBot="1">
      <c r="A7" s="3" t="s">
        <v>5</v>
      </c>
      <c r="B7" s="44">
        <f>'Nb licenciés 2017'!B7*1.03</f>
        <v>626.99189999999999</v>
      </c>
      <c r="C7" s="44">
        <f>'Nb licenciés 2017'!C7*1.03</f>
        <v>1239.1312</v>
      </c>
      <c r="D7" s="44">
        <f>'Nb licenciés 2017'!D7*1.03</f>
        <v>112.45540000000001</v>
      </c>
      <c r="E7" s="44">
        <f>'Nb licenciés 2017'!E7*1.03</f>
        <v>276.89490000000001</v>
      </c>
      <c r="F7" s="44">
        <f>'Nb licenciés 2017'!F7*1.03</f>
        <v>0</v>
      </c>
      <c r="G7" s="44">
        <f>'Nb licenciés 2017'!G7*1.03</f>
        <v>0</v>
      </c>
      <c r="H7" s="44">
        <f>'Nb licenciés 2017'!H7*1.03</f>
        <v>44.5578</v>
      </c>
      <c r="I7" s="44">
        <f>'Nb licenciés 2017'!I7*1.03</f>
        <v>8.4871999999999996</v>
      </c>
    </row>
    <row r="8" spans="1:9" ht="15.75" thickBot="1">
      <c r="A8" s="2" t="s">
        <v>6</v>
      </c>
      <c r="B8" s="44">
        <f>'Nb licenciés 2017'!B8*1.03</f>
        <v>284.32120000000003</v>
      </c>
      <c r="C8" s="44">
        <f>'Nb licenciés 2017'!C8*1.03</f>
        <v>1016.3422</v>
      </c>
      <c r="D8" s="44">
        <f>'Nb licenciés 2017'!D8*1.03</f>
        <v>40.3142</v>
      </c>
      <c r="E8" s="44">
        <f>'Nb licenciés 2017'!E8*1.03</f>
        <v>244.00700000000001</v>
      </c>
      <c r="F8" s="44">
        <f>'Nb licenciés 2017'!F8*1.03</f>
        <v>1.0609</v>
      </c>
      <c r="G8" s="44">
        <f>'Nb licenciés 2017'!G8*1.03</f>
        <v>0</v>
      </c>
      <c r="H8" s="44">
        <f>'Nb licenciés 2017'!H8*1.03</f>
        <v>26.522500000000001</v>
      </c>
      <c r="I8" s="44">
        <f>'Nb licenciés 2017'!I8*1.03</f>
        <v>108.21180000000001</v>
      </c>
    </row>
    <row r="9" spans="1:9" ht="15.75" thickBot="1">
      <c r="A9" s="3" t="s">
        <v>7</v>
      </c>
      <c r="B9" s="44">
        <f>'Nb licenciés 2017'!B9*1.03</f>
        <v>179.2921</v>
      </c>
      <c r="C9" s="44">
        <f>'Nb licenciés 2017'!C9*1.03</f>
        <v>251.43330000000003</v>
      </c>
      <c r="D9" s="44">
        <f>'Nb licenciés 2017'!D9*1.03</f>
        <v>1.0609</v>
      </c>
      <c r="E9" s="44">
        <f>'Nb licenciés 2017'!E9*1.03</f>
        <v>72.141200000000012</v>
      </c>
      <c r="F9" s="44">
        <f>'Nb licenciés 2017'!F9*1.03</f>
        <v>2.1217999999999999</v>
      </c>
      <c r="G9" s="44">
        <f>'Nb licenciés 2017'!G9*1.03</f>
        <v>0</v>
      </c>
      <c r="H9" s="44">
        <f>'Nb licenciés 2017'!H9*1.03</f>
        <v>18.035300000000003</v>
      </c>
      <c r="I9" s="44">
        <f>'Nb licenciés 2017'!I9*1.03</f>
        <v>0</v>
      </c>
    </row>
    <row r="10" spans="1:9" ht="15.75" thickBot="1">
      <c r="A10" s="2" t="s">
        <v>8</v>
      </c>
      <c r="B10" s="44">
        <f>'Nb licenciés 2017'!B10*1.03</f>
        <v>427.54270000000002</v>
      </c>
      <c r="C10" s="44">
        <f>'Nb licenciés 2017'!C10*1.03</f>
        <v>1697.44</v>
      </c>
      <c r="D10" s="44">
        <f>'Nb licenciés 2017'!D10*1.03</f>
        <v>28.644300000000005</v>
      </c>
      <c r="E10" s="44">
        <f>'Nb licenciés 2017'!E10*1.03</f>
        <v>247.18970000000002</v>
      </c>
      <c r="F10" s="44">
        <f>'Nb licenciés 2017'!F10*1.03</f>
        <v>0</v>
      </c>
      <c r="G10" s="44">
        <f>'Nb licenciés 2017'!G10*1.03</f>
        <v>0</v>
      </c>
      <c r="H10" s="44">
        <f>'Nb licenciés 2017'!H10*1.03</f>
        <v>42.436000000000007</v>
      </c>
      <c r="I10" s="44">
        <f>'Nb licenciés 2017'!I10*1.03</f>
        <v>11.6699</v>
      </c>
    </row>
    <row r="11" spans="1:9" ht="15.75" thickBot="1">
      <c r="A11" s="3" t="s">
        <v>9</v>
      </c>
      <c r="B11" s="44">
        <f>'Nb licenciés 2017'!B11*1.03</f>
        <v>345.85340000000002</v>
      </c>
      <c r="C11" s="44">
        <f>'Nb licenciés 2017'!C11*1.03</f>
        <v>718.22930000000008</v>
      </c>
      <c r="D11" s="44">
        <f>'Nb licenciés 2017'!D11*1.03</f>
        <v>108.21180000000001</v>
      </c>
      <c r="E11" s="44">
        <f>'Nb licenciés 2017'!E11*1.03</f>
        <v>175.04850000000002</v>
      </c>
      <c r="F11" s="44">
        <f>'Nb licenciés 2017'!F11*1.03</f>
        <v>0</v>
      </c>
      <c r="G11" s="44">
        <f>'Nb licenciés 2017'!G11*1.03</f>
        <v>0</v>
      </c>
      <c r="H11" s="44">
        <f>'Nb licenciés 2017'!H11*1.03</f>
        <v>30.766100000000002</v>
      </c>
      <c r="I11" s="44">
        <f>'Nb licenciés 2017'!I11*1.03</f>
        <v>1.0609</v>
      </c>
    </row>
    <row r="12" spans="1:9" ht="15.75" thickBot="1">
      <c r="A12" s="2" t="s">
        <v>10</v>
      </c>
      <c r="B12" s="44">
        <f>'Nb licenciés 2017'!B12*1.03</f>
        <v>166.56130000000002</v>
      </c>
      <c r="C12" s="44">
        <f>'Nb licenciés 2017'!C12*1.03</f>
        <v>287.50389999999999</v>
      </c>
      <c r="D12" s="44">
        <f>'Nb licenciés 2017'!D12*1.03</f>
        <v>3.1827000000000001</v>
      </c>
      <c r="E12" s="44">
        <f>'Nb licenciés 2017'!E12*1.03</f>
        <v>15.913500000000001</v>
      </c>
      <c r="F12" s="44">
        <f>'Nb licenciés 2017'!F12*1.03</f>
        <v>0</v>
      </c>
      <c r="G12" s="44">
        <f>'Nb licenciés 2017'!G12*1.03</f>
        <v>0</v>
      </c>
      <c r="H12" s="44">
        <f>'Nb licenciés 2017'!H12*1.03</f>
        <v>38.192399999999999</v>
      </c>
      <c r="I12" s="44">
        <f>'Nb licenciés 2017'!I12*1.03</f>
        <v>43.496900000000004</v>
      </c>
    </row>
    <row r="13" spans="1:9" ht="15.75" thickBot="1">
      <c r="A13" s="3" t="s">
        <v>11</v>
      </c>
      <c r="B13" s="44">
        <f>'Nb licenciés 2017'!B13*1.03</f>
        <v>2161.0533</v>
      </c>
      <c r="C13" s="44">
        <f>'Nb licenciés 2017'!C13*1.03</f>
        <v>7041.1933000000008</v>
      </c>
      <c r="D13" s="44">
        <f>'Nb licenciés 2017'!D13*1.03</f>
        <v>149.58689999999999</v>
      </c>
      <c r="E13" s="44">
        <f>'Nb licenciés 2017'!E13*1.03</f>
        <v>285.38209999999998</v>
      </c>
      <c r="F13" s="44">
        <f>'Nb licenciés 2017'!F13*1.03</f>
        <v>0</v>
      </c>
      <c r="G13" s="44">
        <f>'Nb licenciés 2017'!G13*1.03</f>
        <v>0</v>
      </c>
      <c r="H13" s="44">
        <f>'Nb licenciés 2017'!H13*1.03</f>
        <v>94.420100000000005</v>
      </c>
      <c r="I13" s="44">
        <f>'Nb licenciés 2017'!I13*1.03</f>
        <v>46.679600000000001</v>
      </c>
    </row>
    <row r="14" spans="1:9" ht="15.75" thickBot="1">
      <c r="A14" s="2" t="s">
        <v>12</v>
      </c>
      <c r="B14" s="44">
        <f>'Nb licenciés 2017'!B14*1.03</f>
        <v>408.44650000000001</v>
      </c>
      <c r="C14" s="44">
        <f>'Nb licenciés 2017'!C14*1.03</f>
        <v>1218.9741000000001</v>
      </c>
      <c r="D14" s="44">
        <f>'Nb licenciés 2017'!D14*1.03</f>
        <v>31.827000000000002</v>
      </c>
      <c r="E14" s="44">
        <f>'Nb licenciés 2017'!E14*1.03</f>
        <v>105.0291</v>
      </c>
      <c r="F14" s="44">
        <f>'Nb licenciés 2017'!F14*1.03</f>
        <v>0</v>
      </c>
      <c r="G14" s="44">
        <f>'Nb licenciés 2017'!G14*1.03</f>
        <v>0</v>
      </c>
      <c r="H14" s="44">
        <f>'Nb licenciés 2017'!H14*1.03</f>
        <v>39.253300000000003</v>
      </c>
      <c r="I14" s="44">
        <f>'Nb licenciés 2017'!I14*1.03</f>
        <v>0</v>
      </c>
    </row>
    <row r="15" spans="1:9" ht="15.75" thickBot="1">
      <c r="A15" s="3" t="s">
        <v>13</v>
      </c>
      <c r="B15" s="44">
        <f>'Nb licenciés 2017'!B15*1.03</f>
        <v>284.32120000000003</v>
      </c>
      <c r="C15" s="44">
        <f>'Nb licenciés 2017'!C15*1.03</f>
        <v>291.7475</v>
      </c>
      <c r="D15" s="44">
        <f>'Nb licenciés 2017'!D15*1.03</f>
        <v>60.471299999999999</v>
      </c>
      <c r="E15" s="44">
        <f>'Nb licenciés 2017'!E15*1.03</f>
        <v>170.8049</v>
      </c>
      <c r="F15" s="44">
        <f>'Nb licenciés 2017'!F15*1.03</f>
        <v>0</v>
      </c>
      <c r="G15" s="44">
        <f>'Nb licenciés 2017'!G15*1.03</f>
        <v>0</v>
      </c>
      <c r="H15" s="44">
        <f>'Nb licenciés 2017'!H15*1.03</f>
        <v>28.644300000000005</v>
      </c>
      <c r="I15" s="44">
        <f>'Nb licenciés 2017'!I15*1.03</f>
        <v>0</v>
      </c>
    </row>
    <row r="16" spans="1:9" ht="15.75" thickBot="1">
      <c r="A16" s="2" t="s">
        <v>14</v>
      </c>
      <c r="B16" s="44">
        <f>'Nb licenciés 2017'!B16*1.03</f>
        <v>775.51790000000005</v>
      </c>
      <c r="C16" s="44">
        <f>'Nb licenciés 2017'!C16*1.03</f>
        <v>1814.1389999999999</v>
      </c>
      <c r="D16" s="44">
        <f>'Nb licenciés 2017'!D16*1.03</f>
        <v>19.0962</v>
      </c>
      <c r="E16" s="44">
        <f>'Nb licenciés 2017'!E16*1.03</f>
        <v>151.70869999999999</v>
      </c>
      <c r="F16" s="44">
        <f>'Nb licenciés 2017'!F16*1.03</f>
        <v>2.1217999999999999</v>
      </c>
      <c r="G16" s="44">
        <f>'Nb licenciés 2017'!G16*1.03</f>
        <v>0</v>
      </c>
      <c r="H16" s="44">
        <f>'Nb licenciés 2017'!H16*1.03</f>
        <v>44.5578</v>
      </c>
      <c r="I16" s="44">
        <f>'Nb licenciés 2017'!I16*1.03</f>
        <v>26.522500000000001</v>
      </c>
    </row>
    <row r="17" spans="1:9" ht="15.75" thickBot="1">
      <c r="A17" s="3" t="s">
        <v>15</v>
      </c>
      <c r="B17" s="44">
        <f>'Nb licenciés 2017'!B17*1.03</f>
        <v>31.827000000000002</v>
      </c>
      <c r="C17" s="44">
        <f>'Nb licenciés 2017'!C17*1.03</f>
        <v>55.166800000000002</v>
      </c>
      <c r="D17" s="44">
        <f>'Nb licenciés 2017'!D17*1.03</f>
        <v>0</v>
      </c>
      <c r="E17" s="44">
        <f>'Nb licenciés 2017'!E17*1.03</f>
        <v>10.609000000000002</v>
      </c>
      <c r="F17" s="44">
        <f>'Nb licenciés 2017'!F17*1.03</f>
        <v>0</v>
      </c>
      <c r="G17" s="44">
        <f>'Nb licenciés 2017'!G17*1.03</f>
        <v>0</v>
      </c>
      <c r="H17" s="44">
        <f>'Nb licenciés 2017'!H17*1.03</f>
        <v>22.2789</v>
      </c>
      <c r="I17" s="44">
        <f>'Nb licenciés 2017'!I17*1.03</f>
        <v>3.1827000000000001</v>
      </c>
    </row>
    <row r="18" spans="1:9" ht="15.75" thickBot="1">
      <c r="A18" s="2" t="s">
        <v>16</v>
      </c>
      <c r="B18" s="44">
        <f>'Nb licenciés 2017'!B18*1.03</f>
        <v>446.63890000000004</v>
      </c>
      <c r="C18" s="44">
        <f>'Nb licenciés 2017'!C18*1.03</f>
        <v>1483.1382000000001</v>
      </c>
      <c r="D18" s="44">
        <f>'Nb licenciés 2017'!D18*1.03</f>
        <v>74.263000000000005</v>
      </c>
      <c r="E18" s="44">
        <f>'Nb licenciés 2017'!E18*1.03</f>
        <v>258.8596</v>
      </c>
      <c r="F18" s="44">
        <f>'Nb licenciés 2017'!F18*1.03</f>
        <v>1.0609</v>
      </c>
      <c r="G18" s="44">
        <f>'Nb licenciés 2017'!G18*1.03</f>
        <v>0</v>
      </c>
      <c r="H18" s="44">
        <f>'Nb licenciés 2017'!H18*1.03</f>
        <v>35.009700000000002</v>
      </c>
      <c r="I18" s="44">
        <f>'Nb licenciés 2017'!I18*1.03</f>
        <v>2.1217999999999999</v>
      </c>
    </row>
    <row r="19" spans="1:9" ht="15.75" thickBot="1">
      <c r="A19" s="3" t="s">
        <v>17</v>
      </c>
      <c r="B19" s="44">
        <f>'Nb licenciés 2017'!B19*1.03</f>
        <v>1006.7941000000001</v>
      </c>
      <c r="C19" s="44">
        <f>'Nb licenciés 2017'!C19*1.03</f>
        <v>1734.5715</v>
      </c>
      <c r="D19" s="44">
        <f>'Nb licenciés 2017'!D19*1.03</f>
        <v>210.0582</v>
      </c>
      <c r="E19" s="44">
        <f>'Nb licenciés 2017'!E19*1.03</f>
        <v>448.76069999999999</v>
      </c>
      <c r="F19" s="44">
        <f>'Nb licenciés 2017'!F19*1.03</f>
        <v>0</v>
      </c>
      <c r="G19" s="44">
        <f>'Nb licenciés 2017'!G19*1.03</f>
        <v>0</v>
      </c>
      <c r="H19" s="44">
        <f>'Nb licenciés 2017'!H19*1.03</f>
        <v>79.567499999999995</v>
      </c>
      <c r="I19" s="44">
        <f>'Nb licenciés 2017'!I19*1.03</f>
        <v>8.4871999999999996</v>
      </c>
    </row>
    <row r="20" spans="1:9" ht="15.75" thickBot="1">
      <c r="A20" s="2" t="s">
        <v>18</v>
      </c>
      <c r="B20" s="44">
        <f>'Nb licenciés 2017'!B20*1.03</f>
        <v>693.82860000000005</v>
      </c>
      <c r="C20" s="44">
        <f>'Nb licenciés 2017'!C20*1.03</f>
        <v>1481.0164000000002</v>
      </c>
      <c r="D20" s="44">
        <f>'Nb licenciés 2017'!D20*1.03</f>
        <v>54.105900000000005</v>
      </c>
      <c r="E20" s="44">
        <f>'Nb licenciés 2017'!E20*1.03</f>
        <v>216.42360000000002</v>
      </c>
      <c r="F20" s="44">
        <f>'Nb licenciés 2017'!F20*1.03</f>
        <v>0</v>
      </c>
      <c r="G20" s="44">
        <f>'Nb licenciés 2017'!G20*1.03</f>
        <v>0</v>
      </c>
      <c r="H20" s="44">
        <f>'Nb licenciés 2017'!H20*1.03</f>
        <v>57.28860000000001</v>
      </c>
      <c r="I20" s="44">
        <f>'Nb licenciés 2017'!I20*1.03</f>
        <v>24.400700000000001</v>
      </c>
    </row>
    <row r="21" spans="1:9" ht="15.75" thickBot="1">
      <c r="A21" s="3" t="s">
        <v>19</v>
      </c>
      <c r="B21" s="44">
        <f>'Nb licenciés 2017'!B21*1.03</f>
        <v>82.750200000000007</v>
      </c>
      <c r="C21" s="44">
        <f>'Nb licenciés 2017'!C21*1.03</f>
        <v>179.2921</v>
      </c>
      <c r="D21" s="44">
        <f>'Nb licenciés 2017'!D21*1.03</f>
        <v>21.218000000000004</v>
      </c>
      <c r="E21" s="44">
        <f>'Nb licenciés 2017'!E21*1.03</f>
        <v>47.740500000000004</v>
      </c>
      <c r="F21" s="44">
        <f>'Nb licenciés 2017'!F21*1.03</f>
        <v>0</v>
      </c>
      <c r="G21" s="44">
        <f>'Nb licenciés 2017'!G21*1.03</f>
        <v>0</v>
      </c>
      <c r="H21" s="44">
        <f>'Nb licenciés 2017'!H21*1.03</f>
        <v>68.958500000000001</v>
      </c>
      <c r="I21" s="44">
        <f>'Nb licenciés 2017'!I21*1.03</f>
        <v>4.2435999999999998</v>
      </c>
    </row>
    <row r="22" spans="1:9" ht="15.75" thickBot="1">
      <c r="A22" s="2" t="s">
        <v>20</v>
      </c>
      <c r="B22" s="44">
        <f>'Nb licenciés 2017'!B22*1.03</f>
        <v>922.98300000000006</v>
      </c>
      <c r="C22" s="44">
        <f>'Nb licenciés 2017'!C22*1.03</f>
        <v>3977.3141000000005</v>
      </c>
      <c r="D22" s="44">
        <f>'Nb licenciés 2017'!D22*1.03</f>
        <v>58.349499999999999</v>
      </c>
      <c r="E22" s="44">
        <f>'Nb licenciés 2017'!E22*1.03</f>
        <v>213.24090000000001</v>
      </c>
      <c r="F22" s="44">
        <f>'Nb licenciés 2017'!F22*1.03</f>
        <v>0</v>
      </c>
      <c r="G22" s="44">
        <f>'Nb licenciés 2017'!G22*1.03</f>
        <v>0</v>
      </c>
      <c r="H22" s="44">
        <f>'Nb licenciés 2017'!H22*1.03</f>
        <v>75.323899999999995</v>
      </c>
      <c r="I22" s="44">
        <f>'Nb licenciés 2017'!I22*1.03</f>
        <v>58.349499999999999</v>
      </c>
    </row>
    <row r="23" spans="1:9" ht="15.75" thickBot="1">
      <c r="A23" s="3" t="s">
        <v>21</v>
      </c>
      <c r="B23" s="44">
        <f>'Nb licenciés 2017'!B23*1.03</f>
        <v>381.92400000000004</v>
      </c>
      <c r="C23" s="44">
        <f>'Nb licenciés 2017'!C23*1.03</f>
        <v>798.85770000000002</v>
      </c>
      <c r="D23" s="44">
        <f>'Nb licenciés 2017'!D23*1.03</f>
        <v>22.2789</v>
      </c>
      <c r="E23" s="44">
        <f>'Nb licenciés 2017'!E23*1.03</f>
        <v>138.97790000000001</v>
      </c>
      <c r="F23" s="44">
        <f>'Nb licenciés 2017'!F23*1.03</f>
        <v>0</v>
      </c>
      <c r="G23" s="44">
        <f>'Nb licenciés 2017'!G23*1.03</f>
        <v>0</v>
      </c>
      <c r="H23" s="44">
        <f>'Nb licenciés 2017'!H23*1.03</f>
        <v>29.705200000000001</v>
      </c>
      <c r="I23" s="44">
        <f>'Nb licenciés 2017'!I23*1.03</f>
        <v>0</v>
      </c>
    </row>
    <row r="24" spans="1:9" ht="15.75" thickBot="1">
      <c r="A24" s="2" t="s">
        <v>22</v>
      </c>
      <c r="B24" s="44">
        <f>'Nb licenciés 2017'!B24*1.03</f>
        <v>467.85690000000005</v>
      </c>
      <c r="C24" s="44">
        <f>'Nb licenciés 2017'!C24*1.03</f>
        <v>1247.6184000000001</v>
      </c>
      <c r="D24" s="44">
        <f>'Nb licenciés 2017'!D24*1.03</f>
        <v>48.801400000000001</v>
      </c>
      <c r="E24" s="44">
        <f>'Nb licenciés 2017'!E24*1.03</f>
        <v>192.02290000000002</v>
      </c>
      <c r="F24" s="44">
        <f>'Nb licenciés 2017'!F24*1.03</f>
        <v>1.0609</v>
      </c>
      <c r="G24" s="44">
        <f>'Nb licenciés 2017'!G24*1.03</f>
        <v>0</v>
      </c>
      <c r="H24" s="44">
        <f>'Nb licenciés 2017'!H24*1.03</f>
        <v>29.705200000000001</v>
      </c>
      <c r="I24" s="44">
        <f>'Nb licenciés 2017'!I24*1.03</f>
        <v>2.1217999999999999</v>
      </c>
    </row>
    <row r="25" spans="1:9" ht="15.75" thickBot="1">
      <c r="A25" s="3" t="s">
        <v>23</v>
      </c>
      <c r="B25" s="44">
        <f>'Nb licenciés 2017'!B25*1.03</f>
        <v>758.54350000000011</v>
      </c>
      <c r="C25" s="44">
        <f>'Nb licenciés 2017'!C25*1.03</f>
        <v>2056.0242000000003</v>
      </c>
      <c r="D25" s="44">
        <f>'Nb licenciés 2017'!D25*1.03</f>
        <v>18.035300000000003</v>
      </c>
      <c r="E25" s="44">
        <f>'Nb licenciés 2017'!E25*1.03</f>
        <v>159.13499999999999</v>
      </c>
      <c r="F25" s="44">
        <f>'Nb licenciés 2017'!F25*1.03</f>
        <v>1.0609</v>
      </c>
      <c r="G25" s="44">
        <f>'Nb licenciés 2017'!G25*1.03</f>
        <v>0</v>
      </c>
      <c r="H25" s="44">
        <f>'Nb licenciés 2017'!H25*1.03</f>
        <v>70.019400000000005</v>
      </c>
      <c r="I25" s="44">
        <f>'Nb licenciés 2017'!I25*1.03</f>
        <v>3.1827000000000001</v>
      </c>
    </row>
    <row r="26" spans="1:9" ht="15.75" thickBot="1">
      <c r="A26" s="2" t="s">
        <v>24</v>
      </c>
      <c r="B26" s="44">
        <f>'Nb licenciés 2017'!B26*1.03</f>
        <v>305.53919999999999</v>
      </c>
      <c r="C26" s="44">
        <f>'Nb licenciés 2017'!C26*1.03</f>
        <v>391.47210000000001</v>
      </c>
      <c r="D26" s="44">
        <f>'Nb licenciés 2017'!D26*1.03</f>
        <v>295.99110000000002</v>
      </c>
      <c r="E26" s="44">
        <f>'Nb licenciés 2017'!E26*1.03</f>
        <v>151.70869999999999</v>
      </c>
      <c r="F26" s="44">
        <f>'Nb licenciés 2017'!F26*1.03</f>
        <v>1.0609</v>
      </c>
      <c r="G26" s="44">
        <f>'Nb licenciés 2017'!G26*1.03</f>
        <v>0</v>
      </c>
      <c r="H26" s="44">
        <f>'Nb licenciés 2017'!H26*1.03</f>
        <v>26.522500000000001</v>
      </c>
      <c r="I26" s="44">
        <f>'Nb licenciés 2017'!I26*1.03</f>
        <v>19.0962</v>
      </c>
    </row>
    <row r="27" spans="1:9" ht="15.75" thickBot="1">
      <c r="A27" s="4" t="s">
        <v>25</v>
      </c>
      <c r="B27" s="44">
        <f>'Nb licenciés 2017'!B27*1.03</f>
        <v>1419.4842000000001</v>
      </c>
      <c r="C27" s="44">
        <f>'Nb licenciés 2017'!C27*1.03</f>
        <v>4175.7024000000001</v>
      </c>
      <c r="D27" s="44">
        <f>'Nb licenciés 2017'!D27*1.03</f>
        <v>70.019400000000005</v>
      </c>
      <c r="E27" s="44">
        <f>'Nb licenciés 2017'!E27*1.03</f>
        <v>387.2285</v>
      </c>
      <c r="F27" s="44">
        <f>'Nb licenciés 2017'!F27*1.03</f>
        <v>5.3045000000000009</v>
      </c>
      <c r="G27" s="44">
        <f>'Nb licenciés 2017'!G27*1.03</f>
        <v>0</v>
      </c>
      <c r="H27" s="44">
        <f>'Nb licenciés 2017'!H27*1.03</f>
        <v>61.532200000000003</v>
      </c>
      <c r="I27" s="44">
        <f>'Nb licenciés 2017'!I27*1.03</f>
        <v>59.410400000000003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14733.779200000004</v>
      </c>
      <c r="C29" s="45">
        <f t="shared" ref="C29:I29" si="0">SUM(C2:C27)</f>
        <v>40458.482400000008</v>
      </c>
      <c r="D29" s="45">
        <f t="shared" si="0"/>
        <v>1589.2282</v>
      </c>
      <c r="E29" s="45">
        <f t="shared" si="0"/>
        <v>5023.3615</v>
      </c>
      <c r="F29" s="45">
        <f t="shared" si="0"/>
        <v>15.913500000000001</v>
      </c>
      <c r="G29" s="45">
        <f t="shared" si="0"/>
        <v>0</v>
      </c>
      <c r="H29" s="45">
        <f t="shared" si="0"/>
        <v>1208.3651</v>
      </c>
      <c r="I29" s="45">
        <f t="shared" si="0"/>
        <v>461.49150000000003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63490.621400000011</v>
      </c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25" t="s">
        <v>41</v>
      </c>
      <c r="P1" s="33" t="s">
        <v>59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2018'!C2</f>
        <v>20016.0003</v>
      </c>
      <c r="J3" s="29">
        <f>C3*'Nb licenciés 2018'!E2</f>
        <v>3757.7078000000001</v>
      </c>
      <c r="K3" s="29">
        <f>D3*'Nb licenciés 2018'!H2</f>
        <v>363.88869999999997</v>
      </c>
      <c r="L3" s="29">
        <f>E3*'Nb licenciés 2018'!B2</f>
        <v>2365.8070000000002</v>
      </c>
      <c r="M3" s="29">
        <f>F3*'Nb licenciés 2018'!D2</f>
        <v>1073.6307999999999</v>
      </c>
      <c r="N3" s="29">
        <f>G3*'Nb licenciés 2018'!I2</f>
        <v>628.05279999999993</v>
      </c>
      <c r="P3" s="35">
        <f>SUM(I3:N3)</f>
        <v>28205.0874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2018'!C3</f>
        <v>53263.545400000003</v>
      </c>
      <c r="J4" s="29">
        <f>C4*'Nb licenciés 2018'!E3</f>
        <v>6874.6320000000005</v>
      </c>
      <c r="K4" s="29">
        <f>D4*'Nb licenciés 2018'!H3</f>
        <v>1086.3616</v>
      </c>
      <c r="L4" s="29">
        <f>E4*'Nb licenciés 2018'!B3</f>
        <v>14449.458000000002</v>
      </c>
      <c r="M4" s="29">
        <f>F4*'Nb licenciés 2018'!D3</f>
        <v>987.6979</v>
      </c>
      <c r="N4" s="29">
        <f>G4*'Nb licenciés 2018'!I3</f>
        <v>844.47640000000001</v>
      </c>
      <c r="P4" s="31">
        <f t="shared" ref="P4:P28" si="0">SUM(I4:N4)</f>
        <v>77506.171300000002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2018'!C4</f>
        <v>15421.242400000003</v>
      </c>
      <c r="J5" s="29">
        <f>C5*'Nb licenciés 2018'!E4</f>
        <v>2501.6022000000003</v>
      </c>
      <c r="K5" s="29">
        <f>D5*'Nb licenciés 2018'!H4</f>
        <v>339.488</v>
      </c>
      <c r="L5" s="29">
        <f>E5*'Nb licenciés 2018'!B4</f>
        <v>3978.3750000000005</v>
      </c>
      <c r="M5" s="29">
        <f>F5*'Nb licenciés 2018'!D4</f>
        <v>371.315</v>
      </c>
      <c r="N5" s="29">
        <f>G5*'Nb licenciés 2018'!I4</f>
        <v>212.17999999999998</v>
      </c>
      <c r="P5" s="31">
        <f t="shared" si="0"/>
        <v>22824.202600000004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2018'!C5</f>
        <v>32134.661</v>
      </c>
      <c r="J6" s="29">
        <f>C6*'Nb licenciés 2018'!E5</f>
        <v>9229.83</v>
      </c>
      <c r="K6" s="29">
        <f>D6*'Nb licenciés 2018'!H5</f>
        <v>658.8189000000001</v>
      </c>
      <c r="L6" s="29">
        <f>E6*'Nb licenciés 2018'!B5</f>
        <v>11179.764200000001</v>
      </c>
      <c r="M6" s="29">
        <f>F6*'Nb licenciés 2018'!D5</f>
        <v>662.00160000000005</v>
      </c>
      <c r="N6" s="29">
        <f>G6*'Nb licenciés 2018'!I5</f>
        <v>386.16759999999999</v>
      </c>
      <c r="P6" s="31">
        <f t="shared" si="0"/>
        <v>54251.243300000002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2018'!C6</f>
        <v>59635.310800000007</v>
      </c>
      <c r="J7" s="29">
        <f>C7*'Nb licenciés 2018'!E6</f>
        <v>1962.6650000000002</v>
      </c>
      <c r="K7" s="29">
        <f>D7*'Nb licenciés 2018'!H6</f>
        <v>238.70249999999999</v>
      </c>
      <c r="L7" s="29">
        <f>E7*'Nb licenciés 2018'!B6</f>
        <v>5866.777000000001</v>
      </c>
      <c r="M7" s="29">
        <f>F7*'Nb licenciés 2018'!D6</f>
        <v>101.8464</v>
      </c>
      <c r="N7" s="29">
        <f>G7*'Nb licenciés 2018'!I6</f>
        <v>210.0582</v>
      </c>
      <c r="P7" s="31">
        <f t="shared" si="0"/>
        <v>68015.359899999996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2018'!C7</f>
        <v>37173.936000000002</v>
      </c>
      <c r="J8" s="29">
        <f>C8*'Nb licenciés 2018'!E7</f>
        <v>9691.3215</v>
      </c>
      <c r="K8" s="29">
        <f>D8*'Nb licenciés 2018'!H7</f>
        <v>1024.8294000000001</v>
      </c>
      <c r="L8" s="29">
        <f>E8*'Nb licenciés 2018'!B7</f>
        <v>15674.797500000001</v>
      </c>
      <c r="M8" s="29">
        <f>F8*'Nb licenciés 2018'!D7</f>
        <v>2474.0188000000003</v>
      </c>
      <c r="N8" s="29">
        <f>G8*'Nb licenciés 2018'!I7</f>
        <v>509.23199999999997</v>
      </c>
      <c r="P8" s="31">
        <f t="shared" si="0"/>
        <v>66548.135200000004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2018'!C8</f>
        <v>16261.475200000001</v>
      </c>
      <c r="J9" s="29">
        <f>C9*'Nb licenciés 2018'!E8</f>
        <v>6344.1819999999998</v>
      </c>
      <c r="K9" s="29">
        <f>D9*'Nb licenciés 2018'!H8</f>
        <v>424.36</v>
      </c>
      <c r="L9" s="29">
        <f>E9*'Nb licenciés 2018'!B8</f>
        <v>6539.3876000000009</v>
      </c>
      <c r="M9" s="29">
        <f>F9*'Nb licenciés 2018'!D8</f>
        <v>604.71299999999997</v>
      </c>
      <c r="N9" s="29">
        <f>G9*'Nb licenciés 2018'!I8</f>
        <v>1731.3888000000002</v>
      </c>
      <c r="P9" s="31">
        <f t="shared" si="0"/>
        <v>31905.506600000004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2018'!C9</f>
        <v>7794.4323000000013</v>
      </c>
      <c r="J10" s="29">
        <f>C10*'Nb licenciés 2018'!E9</f>
        <v>1514.9652000000003</v>
      </c>
      <c r="K10" s="29">
        <f>D10*'Nb licenciés 2018'!H9</f>
        <v>324.63540000000006</v>
      </c>
      <c r="L10" s="29">
        <f>E10*'Nb licenciés 2018'!B9</f>
        <v>896.46050000000002</v>
      </c>
      <c r="M10" s="29">
        <f>F10*'Nb licenciés 2018'!D9</f>
        <v>9.5480999999999998</v>
      </c>
      <c r="N10" s="29">
        <f>G10*'Nb licenciés 2018'!I9</f>
        <v>0</v>
      </c>
      <c r="P10" s="31">
        <f t="shared" si="0"/>
        <v>10540.041499999999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2018'!C10</f>
        <v>35646.239999999998</v>
      </c>
      <c r="J11" s="29">
        <f>C11*'Nb licenciés 2018'!E10</f>
        <v>4202.2249000000002</v>
      </c>
      <c r="K11" s="29">
        <f>D11*'Nb licenciés 2018'!H10</f>
        <v>212.18000000000004</v>
      </c>
      <c r="L11" s="29">
        <f>E11*'Nb licenciés 2018'!B10</f>
        <v>4275.4270000000006</v>
      </c>
      <c r="M11" s="29">
        <f>F11*'Nb licenciés 2018'!D10</f>
        <v>458.30880000000008</v>
      </c>
      <c r="N11" s="29">
        <f>G11*'Nb licenciés 2018'!I10</f>
        <v>1528.7569000000001</v>
      </c>
      <c r="P11" s="31">
        <f t="shared" si="0"/>
        <v>46323.137600000002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2018'!C11</f>
        <v>17955.732500000002</v>
      </c>
      <c r="J12" s="29">
        <f>C12*'Nb licenciés 2018'!E11</f>
        <v>3851.0670000000005</v>
      </c>
      <c r="K12" s="29">
        <f>D12*'Nb licenciés 2018'!H11</f>
        <v>461.49150000000003</v>
      </c>
      <c r="L12" s="29">
        <f>E12*'Nb licenciés 2018'!B11</f>
        <v>5879.5078000000003</v>
      </c>
      <c r="M12" s="29">
        <f>F12*'Nb licenciés 2018'!D11</f>
        <v>2272.4478000000004</v>
      </c>
      <c r="N12" s="29">
        <f>G12*'Nb licenciés 2018'!I11</f>
        <v>85.932899999999989</v>
      </c>
      <c r="P12" s="31">
        <f t="shared" si="0"/>
        <v>30506.179500000002</v>
      </c>
    </row>
    <row r="13" spans="1:16">
      <c r="A13" s="54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H13" s="54"/>
      <c r="I13" s="29">
        <f>B13*'Nb licenciés 2018'!C12</f>
        <v>9487.6286999999993</v>
      </c>
      <c r="J13" s="29">
        <f>C13*'Nb licenciés 2018'!E12</f>
        <v>318.27000000000004</v>
      </c>
      <c r="K13" s="29">
        <f>D13*'Nb licenciés 2018'!H12</f>
        <v>763.84799999999996</v>
      </c>
      <c r="L13" s="29">
        <f>E13*'Nb licenciés 2018'!B12</f>
        <v>4580.4357500000006</v>
      </c>
      <c r="M13" s="29">
        <f>F13*'Nb licenciés 2018'!D12</f>
        <v>62.062650000000005</v>
      </c>
      <c r="N13" s="29">
        <f>G13*'Nb licenciés 2018'!I12</f>
        <v>3871.2241000000004</v>
      </c>
      <c r="O13" s="54"/>
      <c r="P13" s="55">
        <f t="shared" si="0"/>
        <v>19083.4692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2018'!C13</f>
        <v>88014.916250000009</v>
      </c>
      <c r="J14" s="29">
        <f>C14*'Nb licenciés 2018'!E13</f>
        <v>5136.8777999999993</v>
      </c>
      <c r="K14" s="29">
        <f>D14*'Nb licenciés 2018'!H13</f>
        <v>472.10050000000001</v>
      </c>
      <c r="L14" s="29">
        <f>E14*'Nb licenciés 2018'!B13</f>
        <v>10805.2665</v>
      </c>
      <c r="M14" s="29">
        <f>F14*'Nb licenciés 2018'!D13</f>
        <v>1645.4558999999999</v>
      </c>
      <c r="N14" s="29">
        <f>G14*'Nb licenciés 2018'!I13</f>
        <v>4761.3191999999999</v>
      </c>
      <c r="P14" s="31">
        <f t="shared" si="0"/>
        <v>110835.93615000001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2018'!C14</f>
        <v>35350.248900000006</v>
      </c>
      <c r="J15" s="29">
        <f>C15*'Nb licenciés 2018'!E14</f>
        <v>3360.9312</v>
      </c>
      <c r="K15" s="29">
        <f>D15*'Nb licenciés 2018'!H14</f>
        <v>667.30610000000001</v>
      </c>
      <c r="L15" s="29">
        <f>E15*'Nb licenciés 2018'!B14</f>
        <v>8168.93</v>
      </c>
      <c r="M15" s="29">
        <f>F15*'Nb licenciés 2018'!D14</f>
        <v>541.05900000000008</v>
      </c>
      <c r="N15" s="29">
        <f>G15*'Nb licenciés 2018'!I14</f>
        <v>0</v>
      </c>
      <c r="P15" s="31">
        <f t="shared" si="0"/>
        <v>48088.475200000008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2018'!C15</f>
        <v>8752.4249999999993</v>
      </c>
      <c r="J16" s="29">
        <f>C16*'Nb licenciés 2018'!E15</f>
        <v>3416.098</v>
      </c>
      <c r="K16" s="29">
        <f>D16*'Nb licenciés 2018'!H15</f>
        <v>57.28860000000001</v>
      </c>
      <c r="L16" s="29">
        <f>E16*'Nb licenciés 2018'!B15</f>
        <v>4264.8180000000002</v>
      </c>
      <c r="M16" s="29">
        <f>F16*'Nb licenciés 2018'!D15</f>
        <v>1269.8973000000001</v>
      </c>
      <c r="N16" s="29">
        <f>G16*'Nb licenciés 2018'!I15</f>
        <v>0</v>
      </c>
      <c r="P16" s="31">
        <f t="shared" si="0"/>
        <v>17760.526900000001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2018'!C16</f>
        <v>41725.197</v>
      </c>
      <c r="J17" s="29">
        <f>C17*'Nb licenciés 2018'!E16</f>
        <v>7130.3089</v>
      </c>
      <c r="K17" s="29">
        <f>D17*'Nb licenciés 2018'!H16</f>
        <v>1648.6386</v>
      </c>
      <c r="L17" s="29">
        <f>E17*'Nb licenciés 2018'!B16</f>
        <v>19387.947500000002</v>
      </c>
      <c r="M17" s="29">
        <f>F17*'Nb licenciés 2018'!D16</f>
        <v>458.30880000000002</v>
      </c>
      <c r="N17" s="29">
        <f>G17*'Nb licenciés 2018'!I16</f>
        <v>610.01750000000004</v>
      </c>
      <c r="P17" s="31">
        <f t="shared" si="0"/>
        <v>70960.418300000005</v>
      </c>
    </row>
    <row r="18" spans="1:16">
      <c r="A18" s="52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53"/>
      <c r="I18" s="29">
        <f>B18*'Nb licenciés 2018'!C17</f>
        <v>2041.1716000000001</v>
      </c>
      <c r="J18" s="29">
        <f>C18*'Nb licenciés 2018'!E17</f>
        <v>95.481000000000023</v>
      </c>
      <c r="K18" s="29">
        <f>D18*'Nb licenciés 2018'!H17</f>
        <v>200.51009999999999</v>
      </c>
      <c r="L18" s="29">
        <f>E18*'Nb licenciés 2018'!B17</f>
        <v>397.83750000000003</v>
      </c>
      <c r="M18" s="29">
        <f>F18*'Nb licenciés 2018'!D17</f>
        <v>0</v>
      </c>
      <c r="N18" s="29">
        <f>G18*'Nb licenciés 2018'!I17</f>
        <v>117.7599</v>
      </c>
      <c r="O18" s="54"/>
      <c r="P18" s="55">
        <f t="shared" si="0"/>
        <v>2852.7601000000004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2018'!C18</f>
        <v>35595.316800000001</v>
      </c>
      <c r="J19" s="29">
        <f>C19*'Nb licenciés 2018'!E18</f>
        <v>3106.3152</v>
      </c>
      <c r="K19" s="29">
        <f>D19*'Nb licenciés 2018'!H18</f>
        <v>420.1164</v>
      </c>
      <c r="L19" s="29">
        <f>E19*'Nb licenciés 2018'!B18</f>
        <v>4913.0279</v>
      </c>
      <c r="M19" s="29">
        <f>F19*'Nb licenciés 2018'!D18</f>
        <v>519.84100000000001</v>
      </c>
      <c r="N19" s="29">
        <f>G19*'Nb licenciés 2018'!I18</f>
        <v>250.3724</v>
      </c>
      <c r="P19" s="31">
        <f>SUM(I19:N19)</f>
        <v>44804.989699999998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2018'!C19</f>
        <v>57240.859499999999</v>
      </c>
      <c r="J20" s="29">
        <f>C20*'Nb licenciés 2018'!E19</f>
        <v>14809.1031</v>
      </c>
      <c r="K20" s="29">
        <f>D20*'Nb licenciés 2018'!H19</f>
        <v>0</v>
      </c>
      <c r="L20" s="29">
        <f>E20*'Nb licenciés 2018'!B18</f>
        <v>2679.8334000000004</v>
      </c>
      <c r="M20" s="29">
        <f>F20*'Nb licenciés 2018'!D19</f>
        <v>1050.2909999999999</v>
      </c>
      <c r="N20" s="29">
        <f>G20*'Nb licenciés 2018'!I19</f>
        <v>628.05279999999993</v>
      </c>
      <c r="P20" s="31">
        <f t="shared" si="0"/>
        <v>76408.139800000004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2018'!C20</f>
        <v>25177.278800000004</v>
      </c>
      <c r="J21" s="29">
        <f>C21*'Nb licenciés 2018'!E20</f>
        <v>6059.8608000000004</v>
      </c>
      <c r="K21" s="29">
        <f>D21*'Nb licenciés 2018'!H20</f>
        <v>57.28860000000001</v>
      </c>
      <c r="L21" s="29">
        <f>E21*'Nb licenciés 2018'!B20</f>
        <v>6244.4574000000002</v>
      </c>
      <c r="M21" s="29">
        <f>F21*'Nb licenciés 2018'!D20</f>
        <v>-54.105900000000005</v>
      </c>
      <c r="N21" s="29">
        <f>G21*'Nb licenciés 2018'!I20</f>
        <v>3074.4882000000002</v>
      </c>
      <c r="P21" s="31">
        <f t="shared" si="0"/>
        <v>40559.267899999999</v>
      </c>
    </row>
    <row r="22" spans="1:16">
      <c r="A22" s="52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53"/>
      <c r="I22" s="29">
        <f>B22*'Nb licenciés 2018'!C21</f>
        <v>3585.8420000000001</v>
      </c>
      <c r="J22" s="29">
        <f>C22*'Nb licenciés 2018'!E21</f>
        <v>190.96200000000002</v>
      </c>
      <c r="K22" s="29">
        <f>D22*'Nb licenciés 2018'!H21</f>
        <v>275.834</v>
      </c>
      <c r="L22" s="29">
        <f>E22*'Nb licenciés 2018'!B21</f>
        <v>0</v>
      </c>
      <c r="M22" s="29">
        <f>F22*'Nb licenciés 2018'!D21</f>
        <v>74.263000000000005</v>
      </c>
      <c r="N22" s="29">
        <f>G22*'Nb licenciés 2018'!I21</f>
        <v>157.01319999999998</v>
      </c>
      <c r="O22" s="54"/>
      <c r="P22" s="55">
        <f t="shared" si="0"/>
        <v>4283.9142000000002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2018'!C22</f>
        <v>63637.025600000008</v>
      </c>
      <c r="J23" s="29">
        <f>C23*'Nb licenciés 2018'!E22</f>
        <v>852.96360000000004</v>
      </c>
      <c r="K23" s="29">
        <f>D23*'Nb licenciés 2018'!H22</f>
        <v>301.29559999999998</v>
      </c>
      <c r="L23" s="29">
        <f>E23*'Nb licenciés 2018'!B22</f>
        <v>5537.8980000000001</v>
      </c>
      <c r="M23" s="29">
        <f>F23*'Nb licenciés 2018'!D22</f>
        <v>175.04849999999999</v>
      </c>
      <c r="N23" s="29">
        <f>G23*'Nb licenciés 2018'!I22</f>
        <v>933.59199999999998</v>
      </c>
      <c r="P23" s="31">
        <f t="shared" si="0"/>
        <v>71437.823300000018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2018'!C23</f>
        <v>26362.304100000001</v>
      </c>
      <c r="J24" s="29">
        <f>C24*'Nb licenciés 2018'!E23</f>
        <v>4586.2707</v>
      </c>
      <c r="K24" s="29">
        <f>D24*'Nb licenciés 2018'!H23</f>
        <v>0</v>
      </c>
      <c r="L24" s="29">
        <f>E24*'Nb licenciés 2018'!B23</f>
        <v>2291.5440000000003</v>
      </c>
      <c r="M24" s="29">
        <f>F24*'Nb licenciés 2018'!D23</f>
        <v>111.39449999999999</v>
      </c>
      <c r="N24" s="29">
        <f>G24*'Nb licenciés 2018'!I23</f>
        <v>0</v>
      </c>
      <c r="P24" s="31">
        <f t="shared" si="0"/>
        <v>33351.513300000006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2018'!C24</f>
        <v>18714.276000000002</v>
      </c>
      <c r="J25" s="29">
        <f>C25*'Nb licenciés 2018'!E24</f>
        <v>6720.8015000000005</v>
      </c>
      <c r="K25" s="29">
        <f>D25*'Nb licenciés 2018'!H24</f>
        <v>267.34680000000003</v>
      </c>
      <c r="L25" s="29">
        <f>E25*'Nb licenciés 2018'!B24</f>
        <v>5146.4259000000002</v>
      </c>
      <c r="M25" s="29">
        <f>F25*'Nb licenciés 2018'!D24</f>
        <v>829.62380000000007</v>
      </c>
      <c r="N25" s="29">
        <f>G25*'Nb licenciés 2018'!I24</f>
        <v>112.4554</v>
      </c>
      <c r="P25" s="31">
        <f t="shared" si="0"/>
        <v>31790.929400000001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2018'!C25</f>
        <v>55512.65340000001</v>
      </c>
      <c r="J26" s="29">
        <f>C26*'Nb licenciés 2018'!E25</f>
        <v>10025.504999999999</v>
      </c>
      <c r="K26" s="29">
        <f>D26*'Nb licenciés 2018'!H25</f>
        <v>2660.7372</v>
      </c>
      <c r="L26" s="29">
        <f>E26*'Nb licenciés 2018'!B25</f>
        <v>7585.4350000000013</v>
      </c>
      <c r="M26" s="29">
        <f>F26*'Nb licenciés 2018'!D25</f>
        <v>288.56480000000005</v>
      </c>
      <c r="N26" s="29">
        <f>G26*'Nb licenciés 2018'!I25</f>
        <v>646.08810000000005</v>
      </c>
      <c r="P26" s="31">
        <f t="shared" si="0"/>
        <v>76718.983500000002</v>
      </c>
    </row>
    <row r="27" spans="1:16">
      <c r="A27" s="52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53"/>
      <c r="I27" s="29">
        <f>B27*'Nb licenciés 2018'!C26</f>
        <v>14288.73165</v>
      </c>
      <c r="J27" s="29">
        <f>C27*'Nb licenciés 2018'!E26</f>
        <v>1820.5043999999998</v>
      </c>
      <c r="K27" s="29">
        <f>D27*'Nb licenciés 2018'!H26</f>
        <v>663.0625</v>
      </c>
      <c r="L27" s="29">
        <f>E27*'Nb licenciés 2018'!B26</f>
        <v>6721.8624</v>
      </c>
      <c r="M27" s="29">
        <f>F27*'Nb licenciés 2018'!D26</f>
        <v>3403.8976500000003</v>
      </c>
      <c r="N27" s="29">
        <f>G27*'Nb licenciés 2018'!I26</f>
        <v>1833.2352000000001</v>
      </c>
      <c r="O27" s="54"/>
      <c r="P27" s="55">
        <f>SUM(I27:N27)</f>
        <v>28731.293799999996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2018'!C27</f>
        <v>70986.940799999997</v>
      </c>
      <c r="J28" s="29">
        <f>C28*'Nb licenciés 2018'!E27</f>
        <v>6582.8845000000001</v>
      </c>
      <c r="K28" s="29">
        <f>D28*'Nb licenciés 2018'!H27</f>
        <v>430.72540000000004</v>
      </c>
      <c r="L28" s="29">
        <f>E28*'Nb licenciés 2018'!B27</f>
        <v>14194.842000000001</v>
      </c>
      <c r="M28" s="29">
        <f>F28*'Nb licenciés 2018'!D27</f>
        <v>1120.3104000000001</v>
      </c>
      <c r="N28" s="29">
        <f>G28*'Nb licenciés 2018'!I27</f>
        <v>3208.1616000000004</v>
      </c>
      <c r="P28" s="32">
        <f t="shared" si="0"/>
        <v>96523.864700000006</v>
      </c>
    </row>
    <row r="30" spans="1:16" ht="15.75" thickBot="1">
      <c r="P30" s="29">
        <f>SUM(P3:P28)</f>
        <v>1210817.3703500002</v>
      </c>
    </row>
    <row r="31" spans="1:16" ht="15.75" thickBot="1"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P31" s="29"/>
    </row>
    <row r="33" spans="16:16">
      <c r="P33" s="29"/>
    </row>
  </sheetData>
  <conditionalFormatting sqref="H27:H28 H3:H5 H7:H9 H11:H12 H14:H15 H24:H25 H17:H2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opLeftCell="C5" workbookViewId="0">
      <selection activeCell="B2" sqref="B2:I27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2018'!B2*1.03</f>
        <v>487.35624200000001</v>
      </c>
      <c r="C2" s="44">
        <f>'Nb licenciés 2018'!C2*1.03</f>
        <v>1085.0779110000001</v>
      </c>
      <c r="D2" s="44">
        <f>'Nb licenciés 2018'!D2*1.03</f>
        <v>50.265442</v>
      </c>
      <c r="E2" s="44">
        <f>'Nb licenciés 2018'!E2*1.03</f>
        <v>168.27995800000002</v>
      </c>
      <c r="F2" s="44">
        <f>'Nb licenciés 2018'!F2*1.03</f>
        <v>1.092727</v>
      </c>
      <c r="G2" s="44">
        <f>'Nb licenciés 2018'!G2*1.03</f>
        <v>0</v>
      </c>
      <c r="H2" s="44">
        <f>'Nb licenciés 2018'!H2*1.03</f>
        <v>53.543622999999997</v>
      </c>
      <c r="I2" s="44">
        <f>'Nb licenciés 2018'!I2*1.03</f>
        <v>8.741816</v>
      </c>
    </row>
    <row r="3" spans="1:9" ht="15.75" thickBot="1">
      <c r="A3" s="3" t="s">
        <v>1</v>
      </c>
      <c r="B3" s="44">
        <f>'Nb licenciés 2018'!B3*1.03</f>
        <v>744.14708700000017</v>
      </c>
      <c r="C3" s="44">
        <f>'Nb licenciés 2018'!C3*1.03</f>
        <v>2110.0558370000003</v>
      </c>
      <c r="D3" s="44">
        <f>'Nb licenciés 2018'!D3*1.03</f>
        <v>53.543622999999997</v>
      </c>
      <c r="E3" s="44">
        <f>'Nb licenciés 2018'!E3*1.03</f>
        <v>354.04354800000004</v>
      </c>
      <c r="F3" s="44">
        <f>'Nb licenciés 2018'!F3*1.03</f>
        <v>0</v>
      </c>
      <c r="G3" s="44">
        <f>'Nb licenciés 2018'!G3*1.03</f>
        <v>0</v>
      </c>
      <c r="H3" s="44">
        <f>'Nb licenciés 2018'!H3*1.03</f>
        <v>69.934528</v>
      </c>
      <c r="I3" s="44">
        <f>'Nb licenciés 2018'!I3*1.03</f>
        <v>4.370908</v>
      </c>
    </row>
    <row r="4" spans="1:9" ht="15.75" thickBot="1">
      <c r="A4" s="2" t="s">
        <v>2</v>
      </c>
      <c r="B4" s="44">
        <f>'Nb licenciés 2018'!B4*1.03</f>
        <v>273.18175000000002</v>
      </c>
      <c r="C4" s="44">
        <f>'Nb licenciés 2018'!C4*1.03</f>
        <v>690.60346400000014</v>
      </c>
      <c r="D4" s="44">
        <f>'Nb licenciés 2018'!D4*1.03</f>
        <v>27.318175</v>
      </c>
      <c r="E4" s="44">
        <f>'Nb licenciés 2018'!E4*1.03</f>
        <v>143.14723700000002</v>
      </c>
      <c r="F4" s="44">
        <f>'Nb licenciés 2018'!F4*1.03</f>
        <v>0</v>
      </c>
      <c r="G4" s="44">
        <f>'Nb licenciés 2018'!G4*1.03</f>
        <v>0</v>
      </c>
      <c r="H4" s="44">
        <f>'Nb licenciés 2018'!H4*1.03</f>
        <v>17.483632</v>
      </c>
      <c r="I4" s="44">
        <f>'Nb licenciés 2018'!I4*1.03</f>
        <v>2.185454</v>
      </c>
    </row>
    <row r="5" spans="1:9" ht="15.75" thickBot="1">
      <c r="A5" s="3" t="s">
        <v>3</v>
      </c>
      <c r="B5" s="44">
        <f>'Nb licenciés 2018'!B5*1.03</f>
        <v>523.41623300000003</v>
      </c>
      <c r="C5" s="44">
        <f>'Nb licenciés 2018'!C5*1.03</f>
        <v>1273.026955</v>
      </c>
      <c r="D5" s="44">
        <f>'Nb licenciés 2018'!D5*1.03</f>
        <v>28.410902</v>
      </c>
      <c r="E5" s="44">
        <f>'Nb licenciés 2018'!E5*1.03</f>
        <v>380.26899600000002</v>
      </c>
      <c r="F5" s="44">
        <f>'Nb licenciés 2018'!F5*1.03</f>
        <v>0</v>
      </c>
      <c r="G5" s="44">
        <f>'Nb licenciés 2018'!G5*1.03</f>
        <v>0</v>
      </c>
      <c r="H5" s="44">
        <f>'Nb licenciés 2018'!H5*1.03</f>
        <v>29.503629000000007</v>
      </c>
      <c r="I5" s="44">
        <f>'Nb licenciés 2018'!I5*1.03</f>
        <v>15.298178000000002</v>
      </c>
    </row>
    <row r="6" spans="1:9" ht="15.75" thickBot="1">
      <c r="A6" s="2" t="s">
        <v>4</v>
      </c>
      <c r="B6" s="44">
        <f>'Nb licenciés 2018'!B6*1.03</f>
        <v>604.27803100000006</v>
      </c>
      <c r="C6" s="44">
        <f>'Nb licenciés 2018'!C6*1.03</f>
        <v>2362.4757740000005</v>
      </c>
      <c r="D6" s="44">
        <f>'Nb licenciés 2018'!D6*1.03</f>
        <v>6.556362</v>
      </c>
      <c r="E6" s="44">
        <f>'Nb licenciés 2018'!E6*1.03</f>
        <v>40.430899000000004</v>
      </c>
      <c r="F6" s="44">
        <f>'Nb licenciés 2018'!F6*1.03</f>
        <v>0</v>
      </c>
      <c r="G6" s="44">
        <f>'Nb licenciés 2018'!G6*1.03</f>
        <v>0</v>
      </c>
      <c r="H6" s="44">
        <f>'Nb licenciés 2018'!H6*1.03</f>
        <v>81.954525000000004</v>
      </c>
      <c r="I6" s="44">
        <f>'Nb licenciés 2018'!I6*1.03</f>
        <v>1.092727</v>
      </c>
    </row>
    <row r="7" spans="1:9" ht="15.75" thickBot="1">
      <c r="A7" s="3" t="s">
        <v>5</v>
      </c>
      <c r="B7" s="44">
        <f>'Nb licenciés 2018'!B7*1.03</f>
        <v>645.80165699999998</v>
      </c>
      <c r="C7" s="44">
        <f>'Nb licenciés 2018'!C7*1.03</f>
        <v>1276.3051360000002</v>
      </c>
      <c r="D7" s="44">
        <f>'Nb licenciés 2018'!D7*1.03</f>
        <v>115.82906200000002</v>
      </c>
      <c r="E7" s="44">
        <f>'Nb licenciés 2018'!E7*1.03</f>
        <v>285.20174700000001</v>
      </c>
      <c r="F7" s="44">
        <f>'Nb licenciés 2018'!F7*1.03</f>
        <v>0</v>
      </c>
      <c r="G7" s="44">
        <f>'Nb licenciés 2018'!G7*1.03</f>
        <v>0</v>
      </c>
      <c r="H7" s="44">
        <f>'Nb licenciés 2018'!H7*1.03</f>
        <v>45.894534</v>
      </c>
      <c r="I7" s="44">
        <f>'Nb licenciés 2018'!I7*1.03</f>
        <v>8.741816</v>
      </c>
    </row>
    <row r="8" spans="1:9" ht="15.75" thickBot="1">
      <c r="A8" s="2" t="s">
        <v>6</v>
      </c>
      <c r="B8" s="44">
        <f>'Nb licenciés 2018'!B8*1.03</f>
        <v>292.85083600000002</v>
      </c>
      <c r="C8" s="44">
        <f>'Nb licenciés 2018'!C8*1.03</f>
        <v>1046.8324660000001</v>
      </c>
      <c r="D8" s="44">
        <f>'Nb licenciés 2018'!D8*1.03</f>
        <v>41.523626</v>
      </c>
      <c r="E8" s="44">
        <f>'Nb licenciés 2018'!E8*1.03</f>
        <v>251.32721000000001</v>
      </c>
      <c r="F8" s="44">
        <f>'Nb licenciés 2018'!F8*1.03</f>
        <v>1.092727</v>
      </c>
      <c r="G8" s="44">
        <f>'Nb licenciés 2018'!G8*1.03</f>
        <v>0</v>
      </c>
      <c r="H8" s="44">
        <f>'Nb licenciés 2018'!H8*1.03</f>
        <v>27.318175</v>
      </c>
      <c r="I8" s="44">
        <f>'Nb licenciés 2018'!I8*1.03</f>
        <v>111.45815400000001</v>
      </c>
    </row>
    <row r="9" spans="1:9" ht="15.75" thickBot="1">
      <c r="A9" s="3" t="s">
        <v>7</v>
      </c>
      <c r="B9" s="44">
        <f>'Nb licenciés 2018'!B9*1.03</f>
        <v>184.670863</v>
      </c>
      <c r="C9" s="44">
        <f>'Nb licenciés 2018'!C9*1.03</f>
        <v>258.97629900000004</v>
      </c>
      <c r="D9" s="44">
        <f>'Nb licenciés 2018'!D9*1.03</f>
        <v>1.092727</v>
      </c>
      <c r="E9" s="44">
        <f>'Nb licenciés 2018'!E9*1.03</f>
        <v>74.305436000000014</v>
      </c>
      <c r="F9" s="44">
        <f>'Nb licenciés 2018'!F9*1.03</f>
        <v>2.185454</v>
      </c>
      <c r="G9" s="44">
        <f>'Nb licenciés 2018'!G9*1.03</f>
        <v>0</v>
      </c>
      <c r="H9" s="44">
        <f>'Nb licenciés 2018'!H9*1.03</f>
        <v>18.576359000000004</v>
      </c>
      <c r="I9" s="44">
        <f>'Nb licenciés 2018'!I9*1.03</f>
        <v>0</v>
      </c>
    </row>
    <row r="10" spans="1:9" ht="15.75" thickBot="1">
      <c r="A10" s="2" t="s">
        <v>8</v>
      </c>
      <c r="B10" s="44">
        <f>'Nb licenciés 2018'!B10*1.03</f>
        <v>440.36898100000002</v>
      </c>
      <c r="C10" s="44">
        <f>'Nb licenciés 2018'!C10*1.03</f>
        <v>1748.3632</v>
      </c>
      <c r="D10" s="44">
        <f>'Nb licenciés 2018'!D10*1.03</f>
        <v>29.503629000000007</v>
      </c>
      <c r="E10" s="44">
        <f>'Nb licenciés 2018'!E10*1.03</f>
        <v>254.60539100000003</v>
      </c>
      <c r="F10" s="44">
        <f>'Nb licenciés 2018'!F10*1.03</f>
        <v>0</v>
      </c>
      <c r="G10" s="44">
        <f>'Nb licenciés 2018'!G10*1.03</f>
        <v>0</v>
      </c>
      <c r="H10" s="44">
        <f>'Nb licenciés 2018'!H10*1.03</f>
        <v>43.709080000000007</v>
      </c>
      <c r="I10" s="44">
        <f>'Nb licenciés 2018'!I10*1.03</f>
        <v>12.019997</v>
      </c>
    </row>
    <row r="11" spans="1:9" ht="15.75" thickBot="1">
      <c r="A11" s="3" t="s">
        <v>9</v>
      </c>
      <c r="B11" s="44">
        <f>'Nb licenciés 2018'!B11*1.03</f>
        <v>356.22900200000004</v>
      </c>
      <c r="C11" s="44">
        <f>'Nb licenciés 2018'!C11*1.03</f>
        <v>739.77617900000007</v>
      </c>
      <c r="D11" s="44">
        <f>'Nb licenciés 2018'!D11*1.03</f>
        <v>111.45815400000001</v>
      </c>
      <c r="E11" s="44">
        <f>'Nb licenciés 2018'!E11*1.03</f>
        <v>180.29995500000001</v>
      </c>
      <c r="F11" s="44">
        <f>'Nb licenciés 2018'!F11*1.03</f>
        <v>0</v>
      </c>
      <c r="G11" s="44">
        <f>'Nb licenciés 2018'!G11*1.03</f>
        <v>0</v>
      </c>
      <c r="H11" s="44">
        <f>'Nb licenciés 2018'!H11*1.03</f>
        <v>31.689083000000004</v>
      </c>
      <c r="I11" s="44">
        <f>'Nb licenciés 2018'!I11*1.03</f>
        <v>1.092727</v>
      </c>
    </row>
    <row r="12" spans="1:9" ht="15.75" thickBot="1">
      <c r="A12" s="2" t="s">
        <v>10</v>
      </c>
      <c r="B12" s="44">
        <f>'Nb licenciés 2018'!B12*1.03</f>
        <v>171.55813900000001</v>
      </c>
      <c r="C12" s="44">
        <f>'Nb licenciés 2018'!C12*1.03</f>
        <v>296.12901699999998</v>
      </c>
      <c r="D12" s="44">
        <f>'Nb licenciés 2018'!D12*1.03</f>
        <v>3.278181</v>
      </c>
      <c r="E12" s="44">
        <f>'Nb licenciés 2018'!E12*1.03</f>
        <v>16.390905</v>
      </c>
      <c r="F12" s="44">
        <f>'Nb licenciés 2018'!F12*1.03</f>
        <v>0</v>
      </c>
      <c r="G12" s="44">
        <f>'Nb licenciés 2018'!G12*1.03</f>
        <v>0</v>
      </c>
      <c r="H12" s="44">
        <f>'Nb licenciés 2018'!H12*1.03</f>
        <v>39.338172</v>
      </c>
      <c r="I12" s="44">
        <f>'Nb licenciés 2018'!I12*1.03</f>
        <v>44.801807000000004</v>
      </c>
    </row>
    <row r="13" spans="1:9" ht="15.75" thickBot="1">
      <c r="A13" s="3" t="s">
        <v>11</v>
      </c>
      <c r="B13" s="44">
        <f>'Nb licenciés 2018'!B13*1.03</f>
        <v>2225.8848990000001</v>
      </c>
      <c r="C13" s="44">
        <f>'Nb licenciés 2018'!C13*1.03</f>
        <v>7252.4290990000009</v>
      </c>
      <c r="D13" s="44">
        <f>'Nb licenciés 2018'!D13*1.03</f>
        <v>154.07450699999998</v>
      </c>
      <c r="E13" s="44">
        <f>'Nb licenciés 2018'!E13*1.03</f>
        <v>293.94356299999998</v>
      </c>
      <c r="F13" s="44">
        <f>'Nb licenciés 2018'!F13*1.03</f>
        <v>0</v>
      </c>
      <c r="G13" s="44">
        <f>'Nb licenciés 2018'!G13*1.03</f>
        <v>0</v>
      </c>
      <c r="H13" s="44">
        <f>'Nb licenciés 2018'!H13*1.03</f>
        <v>97.252703000000011</v>
      </c>
      <c r="I13" s="44">
        <f>'Nb licenciés 2018'!I13*1.03</f>
        <v>48.079988</v>
      </c>
    </row>
    <row r="14" spans="1:9" ht="15.75" thickBot="1">
      <c r="A14" s="2" t="s">
        <v>12</v>
      </c>
      <c r="B14" s="44">
        <f>'Nb licenciés 2018'!B14*1.03</f>
        <v>420.69989500000003</v>
      </c>
      <c r="C14" s="44">
        <f>'Nb licenciés 2018'!C14*1.03</f>
        <v>1255.5433230000001</v>
      </c>
      <c r="D14" s="44">
        <f>'Nb licenciés 2018'!D14*1.03</f>
        <v>32.78181</v>
      </c>
      <c r="E14" s="44">
        <f>'Nb licenciés 2018'!E14*1.03</f>
        <v>108.179973</v>
      </c>
      <c r="F14" s="44">
        <f>'Nb licenciés 2018'!F14*1.03</f>
        <v>0</v>
      </c>
      <c r="G14" s="44">
        <f>'Nb licenciés 2018'!G14*1.03</f>
        <v>0</v>
      </c>
      <c r="H14" s="44">
        <f>'Nb licenciés 2018'!H14*1.03</f>
        <v>40.430899000000004</v>
      </c>
      <c r="I14" s="44">
        <f>'Nb licenciés 2018'!I14*1.03</f>
        <v>0</v>
      </c>
    </row>
    <row r="15" spans="1:9" ht="15.75" thickBot="1">
      <c r="A15" s="3" t="s">
        <v>13</v>
      </c>
      <c r="B15" s="44">
        <f>'Nb licenciés 2018'!B15*1.03</f>
        <v>292.85083600000002</v>
      </c>
      <c r="C15" s="44">
        <f>'Nb licenciés 2018'!C15*1.03</f>
        <v>300.49992500000002</v>
      </c>
      <c r="D15" s="44">
        <f>'Nb licenciés 2018'!D15*1.03</f>
        <v>62.285439000000004</v>
      </c>
      <c r="E15" s="44">
        <f>'Nb licenciés 2018'!E15*1.03</f>
        <v>175.929047</v>
      </c>
      <c r="F15" s="44">
        <f>'Nb licenciés 2018'!F15*1.03</f>
        <v>0</v>
      </c>
      <c r="G15" s="44">
        <f>'Nb licenciés 2018'!G15*1.03</f>
        <v>0</v>
      </c>
      <c r="H15" s="44">
        <f>'Nb licenciés 2018'!H15*1.03</f>
        <v>29.503629000000007</v>
      </c>
      <c r="I15" s="44">
        <f>'Nb licenciés 2018'!I15*1.03</f>
        <v>0</v>
      </c>
    </row>
    <row r="16" spans="1:9" ht="15.75" thickBot="1">
      <c r="A16" s="2" t="s">
        <v>14</v>
      </c>
      <c r="B16" s="44">
        <f>'Nb licenciés 2018'!B16*1.03</f>
        <v>798.78343700000005</v>
      </c>
      <c r="C16" s="44">
        <f>'Nb licenciés 2018'!C16*1.03</f>
        <v>1868.5631699999999</v>
      </c>
      <c r="D16" s="44">
        <f>'Nb licenciés 2018'!D16*1.03</f>
        <v>19.669086</v>
      </c>
      <c r="E16" s="44">
        <f>'Nb licenciés 2018'!E16*1.03</f>
        <v>156.259961</v>
      </c>
      <c r="F16" s="44">
        <f>'Nb licenciés 2018'!F16*1.03</f>
        <v>2.185454</v>
      </c>
      <c r="G16" s="44">
        <f>'Nb licenciés 2018'!G16*1.03</f>
        <v>0</v>
      </c>
      <c r="H16" s="44">
        <f>'Nb licenciés 2018'!H16*1.03</f>
        <v>45.894534</v>
      </c>
      <c r="I16" s="44">
        <f>'Nb licenciés 2018'!I16*1.03</f>
        <v>27.318175</v>
      </c>
    </row>
    <row r="17" spans="1:9" ht="15.75" thickBot="1">
      <c r="A17" s="3" t="s">
        <v>15</v>
      </c>
      <c r="B17" s="44">
        <f>'Nb licenciés 2018'!B17*1.03</f>
        <v>32.78181</v>
      </c>
      <c r="C17" s="44">
        <f>'Nb licenciés 2018'!C17*1.03</f>
        <v>56.821804</v>
      </c>
      <c r="D17" s="44">
        <f>'Nb licenciés 2018'!D17*1.03</f>
        <v>0</v>
      </c>
      <c r="E17" s="44">
        <f>'Nb licenciés 2018'!E17*1.03</f>
        <v>10.927270000000002</v>
      </c>
      <c r="F17" s="44">
        <f>'Nb licenciés 2018'!F17*1.03</f>
        <v>0</v>
      </c>
      <c r="G17" s="44">
        <f>'Nb licenciés 2018'!G17*1.03</f>
        <v>0</v>
      </c>
      <c r="H17" s="44">
        <f>'Nb licenciés 2018'!H17*1.03</f>
        <v>22.947267</v>
      </c>
      <c r="I17" s="44">
        <f>'Nb licenciés 2018'!I17*1.03</f>
        <v>3.278181</v>
      </c>
    </row>
    <row r="18" spans="1:9" ht="15.75" thickBot="1">
      <c r="A18" s="2" t="s">
        <v>16</v>
      </c>
      <c r="B18" s="44">
        <f>'Nb licenciés 2018'!B18*1.03</f>
        <v>460.03806700000007</v>
      </c>
      <c r="C18" s="44">
        <f>'Nb licenciés 2018'!C18*1.03</f>
        <v>1527.6323460000001</v>
      </c>
      <c r="D18" s="44">
        <f>'Nb licenciés 2018'!D18*1.03</f>
        <v>76.490890000000007</v>
      </c>
      <c r="E18" s="44">
        <f>'Nb licenciés 2018'!E18*1.03</f>
        <v>266.62538799999999</v>
      </c>
      <c r="F18" s="44">
        <f>'Nb licenciés 2018'!F18*1.03</f>
        <v>1.092727</v>
      </c>
      <c r="G18" s="44">
        <f>'Nb licenciés 2018'!G18*1.03</f>
        <v>0</v>
      </c>
      <c r="H18" s="44">
        <f>'Nb licenciés 2018'!H18*1.03</f>
        <v>36.059991000000004</v>
      </c>
      <c r="I18" s="44">
        <f>'Nb licenciés 2018'!I18*1.03</f>
        <v>2.185454</v>
      </c>
    </row>
    <row r="19" spans="1:9" ht="15.75" thickBot="1">
      <c r="A19" s="3" t="s">
        <v>17</v>
      </c>
      <c r="B19" s="44">
        <f>'Nb licenciés 2018'!B19*1.03</f>
        <v>1036.9979230000001</v>
      </c>
      <c r="C19" s="44">
        <f>'Nb licenciés 2018'!C19*1.03</f>
        <v>1786.608645</v>
      </c>
      <c r="D19" s="44">
        <f>'Nb licenciés 2018'!D19*1.03</f>
        <v>216.35994600000001</v>
      </c>
      <c r="E19" s="44">
        <f>'Nb licenciés 2018'!E19*1.03</f>
        <v>462.22352100000001</v>
      </c>
      <c r="F19" s="44">
        <f>'Nb licenciés 2018'!F19*1.03</f>
        <v>0</v>
      </c>
      <c r="G19" s="44">
        <f>'Nb licenciés 2018'!G19*1.03</f>
        <v>0</v>
      </c>
      <c r="H19" s="44">
        <f>'Nb licenciés 2018'!H19*1.03</f>
        <v>81.954525000000004</v>
      </c>
      <c r="I19" s="44">
        <f>'Nb licenciés 2018'!I19*1.03</f>
        <v>8.741816</v>
      </c>
    </row>
    <row r="20" spans="1:9" ht="15.75" thickBot="1">
      <c r="A20" s="2" t="s">
        <v>18</v>
      </c>
      <c r="B20" s="44">
        <f>'Nb licenciés 2018'!B20*1.03</f>
        <v>714.64345800000012</v>
      </c>
      <c r="C20" s="44">
        <f>'Nb licenciés 2018'!C20*1.03</f>
        <v>1525.4468920000002</v>
      </c>
      <c r="D20" s="44">
        <f>'Nb licenciés 2018'!D20*1.03</f>
        <v>55.729077000000004</v>
      </c>
      <c r="E20" s="44">
        <f>'Nb licenciés 2018'!E20*1.03</f>
        <v>222.91630800000001</v>
      </c>
      <c r="F20" s="44">
        <f>'Nb licenciés 2018'!F20*1.03</f>
        <v>0</v>
      </c>
      <c r="G20" s="44">
        <f>'Nb licenciés 2018'!G20*1.03</f>
        <v>0</v>
      </c>
      <c r="H20" s="44">
        <f>'Nb licenciés 2018'!H20*1.03</f>
        <v>59.007258000000014</v>
      </c>
      <c r="I20" s="44">
        <f>'Nb licenciés 2018'!I20*1.03</f>
        <v>25.132721</v>
      </c>
    </row>
    <row r="21" spans="1:9" ht="15.75" thickBot="1">
      <c r="A21" s="3" t="s">
        <v>19</v>
      </c>
      <c r="B21" s="44">
        <f>'Nb licenciés 2018'!B21*1.03</f>
        <v>85.232706000000007</v>
      </c>
      <c r="C21" s="44">
        <f>'Nb licenciés 2018'!C21*1.03</f>
        <v>184.670863</v>
      </c>
      <c r="D21" s="44">
        <f>'Nb licenciés 2018'!D21*1.03</f>
        <v>21.854540000000004</v>
      </c>
      <c r="E21" s="44">
        <f>'Nb licenciés 2018'!E21*1.03</f>
        <v>49.172715000000004</v>
      </c>
      <c r="F21" s="44">
        <f>'Nb licenciés 2018'!F21*1.03</f>
        <v>0</v>
      </c>
      <c r="G21" s="44">
        <f>'Nb licenciés 2018'!G21*1.03</f>
        <v>0</v>
      </c>
      <c r="H21" s="44">
        <f>'Nb licenciés 2018'!H21*1.03</f>
        <v>71.027254999999997</v>
      </c>
      <c r="I21" s="44">
        <f>'Nb licenciés 2018'!I21*1.03</f>
        <v>4.370908</v>
      </c>
    </row>
    <row r="22" spans="1:9" ht="15.75" thickBot="1">
      <c r="A22" s="2" t="s">
        <v>20</v>
      </c>
      <c r="B22" s="44">
        <f>'Nb licenciés 2018'!B22*1.03</f>
        <v>950.67249000000004</v>
      </c>
      <c r="C22" s="44">
        <f>'Nb licenciés 2018'!C22*1.03</f>
        <v>4096.6335230000004</v>
      </c>
      <c r="D22" s="44">
        <f>'Nb licenciés 2018'!D22*1.03</f>
        <v>60.099985000000004</v>
      </c>
      <c r="E22" s="44">
        <f>'Nb licenciés 2018'!E22*1.03</f>
        <v>219.63812700000003</v>
      </c>
      <c r="F22" s="44">
        <f>'Nb licenciés 2018'!F22*1.03</f>
        <v>0</v>
      </c>
      <c r="G22" s="44">
        <f>'Nb licenciés 2018'!G22*1.03</f>
        <v>0</v>
      </c>
      <c r="H22" s="44">
        <f>'Nb licenciés 2018'!H22*1.03</f>
        <v>77.58361699999999</v>
      </c>
      <c r="I22" s="44">
        <f>'Nb licenciés 2018'!I22*1.03</f>
        <v>60.099985000000004</v>
      </c>
    </row>
    <row r="23" spans="1:9" ht="15.75" thickBot="1">
      <c r="A23" s="3" t="s">
        <v>21</v>
      </c>
      <c r="B23" s="44">
        <f>'Nb licenciés 2018'!B23*1.03</f>
        <v>393.38172000000003</v>
      </c>
      <c r="C23" s="44">
        <f>'Nb licenciés 2018'!C23*1.03</f>
        <v>822.82343100000003</v>
      </c>
      <c r="D23" s="44">
        <f>'Nb licenciés 2018'!D23*1.03</f>
        <v>22.947267</v>
      </c>
      <c r="E23" s="44">
        <f>'Nb licenciés 2018'!E23*1.03</f>
        <v>143.14723700000002</v>
      </c>
      <c r="F23" s="44">
        <f>'Nb licenciés 2018'!F23*1.03</f>
        <v>0</v>
      </c>
      <c r="G23" s="44">
        <f>'Nb licenciés 2018'!G23*1.03</f>
        <v>0</v>
      </c>
      <c r="H23" s="44">
        <f>'Nb licenciés 2018'!H23*1.03</f>
        <v>30.596356000000004</v>
      </c>
      <c r="I23" s="44">
        <f>'Nb licenciés 2018'!I23*1.03</f>
        <v>0</v>
      </c>
    </row>
    <row r="24" spans="1:9" ht="15.75" thickBot="1">
      <c r="A24" s="2" t="s">
        <v>22</v>
      </c>
      <c r="B24" s="44">
        <f>'Nb licenciés 2018'!B24*1.03</f>
        <v>481.89260700000005</v>
      </c>
      <c r="C24" s="44">
        <f>'Nb licenciés 2018'!C24*1.03</f>
        <v>1285.0469520000001</v>
      </c>
      <c r="D24" s="44">
        <f>'Nb licenciés 2018'!D24*1.03</f>
        <v>50.265442</v>
      </c>
      <c r="E24" s="44">
        <f>'Nb licenciés 2018'!E24*1.03</f>
        <v>197.78358700000004</v>
      </c>
      <c r="F24" s="44">
        <f>'Nb licenciés 2018'!F24*1.03</f>
        <v>1.092727</v>
      </c>
      <c r="G24" s="44">
        <f>'Nb licenciés 2018'!G24*1.03</f>
        <v>0</v>
      </c>
      <c r="H24" s="44">
        <f>'Nb licenciés 2018'!H24*1.03</f>
        <v>30.596356000000004</v>
      </c>
      <c r="I24" s="44">
        <f>'Nb licenciés 2018'!I24*1.03</f>
        <v>2.185454</v>
      </c>
    </row>
    <row r="25" spans="1:9" ht="15.75" thickBot="1">
      <c r="A25" s="3" t="s">
        <v>23</v>
      </c>
      <c r="B25" s="44">
        <f>'Nb licenciés 2018'!B25*1.03</f>
        <v>781.29980500000011</v>
      </c>
      <c r="C25" s="44">
        <f>'Nb licenciés 2018'!C25*1.03</f>
        <v>2117.7049260000003</v>
      </c>
      <c r="D25" s="44">
        <f>'Nb licenciés 2018'!D25*1.03</f>
        <v>18.576359000000004</v>
      </c>
      <c r="E25" s="44">
        <f>'Nb licenciés 2018'!E25*1.03</f>
        <v>163.90905000000001</v>
      </c>
      <c r="F25" s="44">
        <f>'Nb licenciés 2018'!F25*1.03</f>
        <v>1.092727</v>
      </c>
      <c r="G25" s="44">
        <f>'Nb licenciés 2018'!G25*1.03</f>
        <v>0</v>
      </c>
      <c r="H25" s="44">
        <f>'Nb licenciés 2018'!H25*1.03</f>
        <v>72.119982000000007</v>
      </c>
      <c r="I25" s="44">
        <f>'Nb licenciés 2018'!I25*1.03</f>
        <v>3.278181</v>
      </c>
    </row>
    <row r="26" spans="1:9" ht="15.75" thickBot="1">
      <c r="A26" s="2" t="s">
        <v>24</v>
      </c>
      <c r="B26" s="44">
        <f>'Nb licenciés 2018'!B26*1.03</f>
        <v>314.705376</v>
      </c>
      <c r="C26" s="44">
        <f>'Nb licenciés 2018'!C26*1.03</f>
        <v>403.21626300000003</v>
      </c>
      <c r="D26" s="44">
        <f>'Nb licenciés 2018'!D26*1.03</f>
        <v>304.870833</v>
      </c>
      <c r="E26" s="44">
        <f>'Nb licenciés 2018'!E26*1.03</f>
        <v>156.259961</v>
      </c>
      <c r="F26" s="44">
        <f>'Nb licenciés 2018'!F26*1.03</f>
        <v>1.092727</v>
      </c>
      <c r="G26" s="44">
        <f>'Nb licenciés 2018'!G26*1.03</f>
        <v>0</v>
      </c>
      <c r="H26" s="44">
        <f>'Nb licenciés 2018'!H26*1.03</f>
        <v>27.318175</v>
      </c>
      <c r="I26" s="44">
        <f>'Nb licenciés 2018'!I26*1.03</f>
        <v>19.669086</v>
      </c>
    </row>
    <row r="27" spans="1:9" ht="15.75" thickBot="1">
      <c r="A27" s="4" t="s">
        <v>25</v>
      </c>
      <c r="B27" s="44">
        <f>'Nb licenciés 2018'!B27*1.03</f>
        <v>1462.0687260000002</v>
      </c>
      <c r="C27" s="44">
        <f>'Nb licenciés 2018'!C27*1.03</f>
        <v>4300.9734720000006</v>
      </c>
      <c r="D27" s="44">
        <f>'Nb licenciés 2018'!D27*1.03</f>
        <v>72.119982000000007</v>
      </c>
      <c r="E27" s="44">
        <f>'Nb licenciés 2018'!E27*1.03</f>
        <v>398.84535499999998</v>
      </c>
      <c r="F27" s="44">
        <f>'Nb licenciés 2018'!F27*1.03</f>
        <v>5.4636350000000009</v>
      </c>
      <c r="G27" s="44">
        <f>'Nb licenciés 2018'!G27*1.03</f>
        <v>0</v>
      </c>
      <c r="H27" s="44">
        <f>'Nb licenciés 2018'!H27*1.03</f>
        <v>63.378166000000007</v>
      </c>
      <c r="I27" s="44">
        <f>'Nb licenciés 2018'!I27*1.03</f>
        <v>61.192712000000007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15175.792576000002</v>
      </c>
      <c r="C29" s="45">
        <f t="shared" ref="C29:I29" si="0">SUM(C2:C27)</f>
        <v>41672.236871999994</v>
      </c>
      <c r="D29" s="45">
        <f t="shared" si="0"/>
        <v>1636.9050459999996</v>
      </c>
      <c r="E29" s="45">
        <f t="shared" si="0"/>
        <v>5174.0623450000003</v>
      </c>
      <c r="F29" s="45">
        <f t="shared" si="0"/>
        <v>16.390905</v>
      </c>
      <c r="G29" s="45">
        <f t="shared" si="0"/>
        <v>0</v>
      </c>
      <c r="H29" s="45">
        <f t="shared" si="0"/>
        <v>1244.616053</v>
      </c>
      <c r="I29" s="45">
        <f t="shared" si="0"/>
        <v>475.33624500000002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65395.340041999989</v>
      </c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30" sqref="P30"/>
    </sheetView>
  </sheetViews>
  <sheetFormatPr baseColWidth="10" defaultRowHeight="15"/>
  <cols>
    <col min="1" max="1" width="20.140625" style="5" bestFit="1" customWidth="1"/>
    <col min="2" max="7" width="12.42578125" style="5" customWidth="1"/>
    <col min="8" max="8" width="5.7109375" style="5" customWidth="1"/>
    <col min="9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3.42578125" style="5" customWidth="1"/>
    <col min="18" max="16384" width="11.42578125" style="5"/>
  </cols>
  <sheetData>
    <row r="1" spans="1:16" ht="31.5" customHeight="1" thickBot="1">
      <c r="B1" s="25" t="s">
        <v>36</v>
      </c>
      <c r="C1" s="25" t="s">
        <v>37</v>
      </c>
      <c r="D1" s="26" t="s">
        <v>38</v>
      </c>
      <c r="E1" s="25" t="s">
        <v>39</v>
      </c>
      <c r="F1" s="25" t="s">
        <v>40</v>
      </c>
      <c r="G1" s="26" t="s">
        <v>41</v>
      </c>
      <c r="H1" s="7"/>
      <c r="I1" s="25" t="s">
        <v>36</v>
      </c>
      <c r="J1" s="25" t="s">
        <v>37</v>
      </c>
      <c r="K1" s="26" t="s">
        <v>38</v>
      </c>
      <c r="L1" s="25" t="s">
        <v>39</v>
      </c>
      <c r="M1" s="25" t="s">
        <v>40</v>
      </c>
      <c r="N1" s="25" t="s">
        <v>41</v>
      </c>
      <c r="P1" s="33" t="s">
        <v>59</v>
      </c>
    </row>
    <row r="2" spans="1:16" ht="15.75" thickBot="1">
      <c r="B2" s="8" t="s">
        <v>53</v>
      </c>
      <c r="C2" s="8" t="s">
        <v>53</v>
      </c>
      <c r="D2" s="8" t="s">
        <v>53</v>
      </c>
      <c r="E2" s="8" t="s">
        <v>53</v>
      </c>
      <c r="F2" s="8" t="s">
        <v>53</v>
      </c>
      <c r="G2" s="8" t="s">
        <v>53</v>
      </c>
      <c r="H2" s="9"/>
    </row>
    <row r="3" spans="1:16">
      <c r="A3" s="10" t="s">
        <v>0</v>
      </c>
      <c r="B3" s="11">
        <v>19</v>
      </c>
      <c r="C3" s="11">
        <v>23</v>
      </c>
      <c r="D3" s="11">
        <v>7</v>
      </c>
      <c r="E3" s="11">
        <v>5</v>
      </c>
      <c r="F3" s="11">
        <v>22</v>
      </c>
      <c r="G3" s="12">
        <v>74</v>
      </c>
      <c r="H3" s="13"/>
      <c r="I3" s="29">
        <f>B3*'Nb licenciés 2019'!C2</f>
        <v>20616.480309000002</v>
      </c>
      <c r="J3" s="29">
        <f>C3*'Nb licenciés 2019'!E2</f>
        <v>3870.4390340000004</v>
      </c>
      <c r="K3" s="29">
        <f>D3*'Nb licenciés 2019'!H2</f>
        <v>374.80536099999995</v>
      </c>
      <c r="L3" s="29">
        <f>E3*'Nb licenciés 2019'!B2</f>
        <v>2436.7812100000001</v>
      </c>
      <c r="M3" s="29">
        <f>F3*'Nb licenciés 2019'!D2</f>
        <v>1105.8397239999999</v>
      </c>
      <c r="N3" s="29">
        <f>G3*'Nb licenciés 2019'!I2</f>
        <v>646.89438399999995</v>
      </c>
      <c r="P3" s="35">
        <f>SUM(I3:N3)</f>
        <v>29051.240022000002</v>
      </c>
    </row>
    <row r="4" spans="1:16">
      <c r="A4" s="14" t="s">
        <v>1</v>
      </c>
      <c r="B4" s="15">
        <v>26</v>
      </c>
      <c r="C4" s="15">
        <v>20</v>
      </c>
      <c r="D4" s="15">
        <v>16</v>
      </c>
      <c r="E4" s="15">
        <v>20</v>
      </c>
      <c r="F4" s="15">
        <v>19</v>
      </c>
      <c r="G4" s="16">
        <v>199</v>
      </c>
      <c r="H4" s="13"/>
      <c r="I4" s="29">
        <f>B4*'Nb licenciés 2019'!C3</f>
        <v>54861.451762000012</v>
      </c>
      <c r="J4" s="29">
        <f>C4*'Nb licenciés 2019'!E3</f>
        <v>7080.8709600000011</v>
      </c>
      <c r="K4" s="29">
        <f>D4*'Nb licenciés 2019'!H3</f>
        <v>1118.952448</v>
      </c>
      <c r="L4" s="29">
        <f>E4*'Nb licenciés 2019'!B3</f>
        <v>14882.941740000004</v>
      </c>
      <c r="M4" s="29">
        <f>F4*'Nb licenciés 2019'!D3</f>
        <v>1017.3288369999999</v>
      </c>
      <c r="N4" s="29">
        <f>G4*'Nb licenciés 2019'!I3</f>
        <v>869.81069200000002</v>
      </c>
      <c r="P4" s="31">
        <f t="shared" ref="P4:P28" si="0">SUM(I4:N4)</f>
        <v>79831.35643900001</v>
      </c>
    </row>
    <row r="5" spans="1:16">
      <c r="A5" s="14" t="s">
        <v>2</v>
      </c>
      <c r="B5" s="15">
        <v>23</v>
      </c>
      <c r="C5" s="15">
        <v>18</v>
      </c>
      <c r="D5" s="15">
        <v>20</v>
      </c>
      <c r="E5" s="15">
        <v>15</v>
      </c>
      <c r="F5" s="15">
        <v>14</v>
      </c>
      <c r="G5" s="16">
        <v>100</v>
      </c>
      <c r="H5" s="13"/>
      <c r="I5" s="29">
        <f>B5*'Nb licenciés 2019'!C4</f>
        <v>15883.879672000003</v>
      </c>
      <c r="J5" s="29">
        <f>C5*'Nb licenciés 2019'!E4</f>
        <v>2576.6502660000006</v>
      </c>
      <c r="K5" s="29">
        <f>D5*'Nb licenciés 2019'!H4</f>
        <v>349.67264</v>
      </c>
      <c r="L5" s="29">
        <f>E5*'Nb licenciés 2019'!B4</f>
        <v>4097.7262500000006</v>
      </c>
      <c r="M5" s="29">
        <f>F5*'Nb licenciés 2019'!D4</f>
        <v>382.45445000000001</v>
      </c>
      <c r="N5" s="29">
        <f>G5*'Nb licenciés 2019'!I4</f>
        <v>218.5454</v>
      </c>
      <c r="P5" s="31">
        <f t="shared" si="0"/>
        <v>23508.928678000004</v>
      </c>
    </row>
    <row r="6" spans="1:16">
      <c r="A6" s="5" t="s">
        <v>3</v>
      </c>
      <c r="B6" s="28">
        <v>26</v>
      </c>
      <c r="C6" s="28">
        <v>25</v>
      </c>
      <c r="D6" s="28">
        <v>23</v>
      </c>
      <c r="E6" s="28">
        <v>22</v>
      </c>
      <c r="F6" s="28">
        <v>24</v>
      </c>
      <c r="G6" s="28">
        <v>26</v>
      </c>
      <c r="I6" s="29">
        <f>B6*'Nb licenciés 2019'!C5</f>
        <v>33098.700830000002</v>
      </c>
      <c r="J6" s="29">
        <f>C6*'Nb licenciés 2019'!E5</f>
        <v>9506.7249000000011</v>
      </c>
      <c r="K6" s="29">
        <f>D6*'Nb licenciés 2019'!H5</f>
        <v>678.58346700000016</v>
      </c>
      <c r="L6" s="29">
        <f>E6*'Nb licenciés 2019'!B5</f>
        <v>11515.157126</v>
      </c>
      <c r="M6" s="29">
        <f>F6*'Nb licenciés 2019'!D5</f>
        <v>681.86164800000006</v>
      </c>
      <c r="N6" s="29">
        <f>G6*'Nb licenciés 2019'!I5</f>
        <v>397.75262800000007</v>
      </c>
      <c r="P6" s="31">
        <f t="shared" si="0"/>
        <v>55878.780598999998</v>
      </c>
    </row>
    <row r="7" spans="1:16">
      <c r="A7" s="14" t="s">
        <v>4</v>
      </c>
      <c r="B7" s="15">
        <v>26</v>
      </c>
      <c r="C7" s="15">
        <v>50</v>
      </c>
      <c r="D7" s="15">
        <v>3</v>
      </c>
      <c r="E7" s="15">
        <v>10</v>
      </c>
      <c r="F7" s="15">
        <v>16</v>
      </c>
      <c r="G7" s="16">
        <v>198</v>
      </c>
      <c r="H7" s="13"/>
      <c r="I7" s="29">
        <f>B7*'Nb licenciés 2019'!C6</f>
        <v>61424.370124000008</v>
      </c>
      <c r="J7" s="29">
        <f>C7*'Nb licenciés 2019'!E6</f>
        <v>2021.5449500000002</v>
      </c>
      <c r="K7" s="29">
        <f>D7*'Nb licenciés 2019'!H6</f>
        <v>245.86357500000003</v>
      </c>
      <c r="L7" s="29">
        <f>E7*'Nb licenciés 2019'!B6</f>
        <v>6042.7803100000001</v>
      </c>
      <c r="M7" s="29">
        <f>F7*'Nb licenciés 2019'!D6</f>
        <v>104.901792</v>
      </c>
      <c r="N7" s="29">
        <f>G7*'Nb licenciés 2019'!I6</f>
        <v>216.35994600000001</v>
      </c>
      <c r="P7" s="31">
        <f t="shared" si="0"/>
        <v>70055.820697000017</v>
      </c>
    </row>
    <row r="8" spans="1:16">
      <c r="A8" s="14" t="s">
        <v>5</v>
      </c>
      <c r="B8" s="15">
        <v>30</v>
      </c>
      <c r="C8" s="15">
        <v>35</v>
      </c>
      <c r="D8" s="15">
        <v>23</v>
      </c>
      <c r="E8" s="15">
        <v>25</v>
      </c>
      <c r="F8" s="15">
        <v>22</v>
      </c>
      <c r="G8" s="16">
        <v>60</v>
      </c>
      <c r="H8" s="13"/>
      <c r="I8" s="29">
        <f>B8*'Nb licenciés 2019'!C7</f>
        <v>38289.154080000008</v>
      </c>
      <c r="J8" s="29">
        <f>C8*'Nb licenciés 2019'!E7</f>
        <v>9982.0611449999997</v>
      </c>
      <c r="K8" s="29">
        <f>D8*'Nb licenciés 2019'!H7</f>
        <v>1055.574282</v>
      </c>
      <c r="L8" s="29">
        <f>E8*'Nb licenciés 2019'!B7</f>
        <v>16145.041424999999</v>
      </c>
      <c r="M8" s="29">
        <f>F8*'Nb licenciés 2019'!D7</f>
        <v>2548.2393640000005</v>
      </c>
      <c r="N8" s="29">
        <f>G8*'Nb licenciés 2019'!I7</f>
        <v>524.50896</v>
      </c>
      <c r="P8" s="31">
        <f t="shared" si="0"/>
        <v>68544.579256000012</v>
      </c>
    </row>
    <row r="9" spans="1:16">
      <c r="A9" s="14" t="s">
        <v>42</v>
      </c>
      <c r="B9" s="15">
        <v>16</v>
      </c>
      <c r="C9" s="15">
        <v>26</v>
      </c>
      <c r="D9" s="15">
        <v>16</v>
      </c>
      <c r="E9" s="15">
        <v>23</v>
      </c>
      <c r="F9" s="15">
        <v>15</v>
      </c>
      <c r="G9" s="16">
        <v>16</v>
      </c>
      <c r="H9" s="13"/>
      <c r="I9" s="29">
        <f>B9*'Nb licenciés 2019'!C8</f>
        <v>16749.319456000001</v>
      </c>
      <c r="J9" s="29">
        <f>C9*'Nb licenciés 2019'!E8</f>
        <v>6534.5074599999998</v>
      </c>
      <c r="K9" s="29">
        <f>D9*'Nb licenciés 2019'!H8</f>
        <v>437.0908</v>
      </c>
      <c r="L9" s="29">
        <f>E9*'Nb licenciés 2019'!B8</f>
        <v>6735.5692280000003</v>
      </c>
      <c r="M9" s="29">
        <f>F9*'Nb licenciés 2019'!D8</f>
        <v>622.85438999999997</v>
      </c>
      <c r="N9" s="29">
        <f>G9*'Nb licenciés 2019'!I8</f>
        <v>1783.3304640000001</v>
      </c>
      <c r="P9" s="31">
        <f t="shared" si="0"/>
        <v>32862.671798000003</v>
      </c>
    </row>
    <row r="10" spans="1:16">
      <c r="A10" s="5" t="s">
        <v>7</v>
      </c>
      <c r="B10" s="28">
        <v>31</v>
      </c>
      <c r="C10" s="28">
        <v>21</v>
      </c>
      <c r="D10" s="28">
        <v>18</v>
      </c>
      <c r="E10" s="28">
        <v>5</v>
      </c>
      <c r="F10" s="28">
        <v>9</v>
      </c>
      <c r="G10" s="28">
        <v>130</v>
      </c>
      <c r="I10" s="29">
        <f>B10*'Nb licenciés 2019'!C9</f>
        <v>8028.2652690000014</v>
      </c>
      <c r="J10" s="29">
        <f>C10*'Nb licenciés 2019'!E9</f>
        <v>1560.4141560000003</v>
      </c>
      <c r="K10" s="29">
        <f>D10*'Nb licenciés 2019'!H9</f>
        <v>334.37446200000005</v>
      </c>
      <c r="L10" s="29">
        <f>E10*'Nb licenciés 2019'!B9</f>
        <v>923.35431500000004</v>
      </c>
      <c r="M10" s="29">
        <f>F10*'Nb licenciés 2019'!D9</f>
        <v>9.834543</v>
      </c>
      <c r="N10" s="29">
        <f>G10*'Nb licenciés 2019'!I9</f>
        <v>0</v>
      </c>
      <c r="P10" s="31">
        <f t="shared" si="0"/>
        <v>10856.242745000003</v>
      </c>
    </row>
    <row r="11" spans="1:16">
      <c r="A11" s="14" t="s">
        <v>47</v>
      </c>
      <c r="B11" s="15">
        <v>21</v>
      </c>
      <c r="C11" s="15">
        <v>17</v>
      </c>
      <c r="D11" s="15">
        <v>5</v>
      </c>
      <c r="E11" s="15">
        <v>10</v>
      </c>
      <c r="F11" s="15">
        <v>16</v>
      </c>
      <c r="G11" s="16">
        <v>131</v>
      </c>
      <c r="H11" s="13"/>
      <c r="I11" s="29">
        <f>B11*'Nb licenciés 2019'!C10</f>
        <v>36715.627200000003</v>
      </c>
      <c r="J11" s="29">
        <f>C11*'Nb licenciés 2019'!E10</f>
        <v>4328.291647</v>
      </c>
      <c r="K11" s="29">
        <f>D11*'Nb licenciés 2019'!H10</f>
        <v>218.54540000000003</v>
      </c>
      <c r="L11" s="29">
        <f>E11*'Nb licenciés 2019'!B10</f>
        <v>4403.6898099999999</v>
      </c>
      <c r="M11" s="29">
        <f>F11*'Nb licenciés 2019'!D10</f>
        <v>472.05806400000012</v>
      </c>
      <c r="N11" s="29">
        <f>G11*'Nb licenciés 2019'!I10</f>
        <v>1574.6196070000001</v>
      </c>
      <c r="P11" s="31">
        <f t="shared" si="0"/>
        <v>47712.831728000005</v>
      </c>
    </row>
    <row r="12" spans="1:16" ht="15.75" thickBot="1">
      <c r="A12" s="17" t="s">
        <v>45</v>
      </c>
      <c r="B12" s="18">
        <v>25</v>
      </c>
      <c r="C12" s="18">
        <v>22</v>
      </c>
      <c r="D12" s="18">
        <v>15</v>
      </c>
      <c r="E12" s="15">
        <v>17</v>
      </c>
      <c r="F12" s="18">
        <v>21</v>
      </c>
      <c r="G12" s="19">
        <v>81</v>
      </c>
      <c r="H12" s="13"/>
      <c r="I12" s="29">
        <f>B12*'Nb licenciés 2019'!C11</f>
        <v>18494.404475000003</v>
      </c>
      <c r="J12" s="29">
        <f>C12*'Nb licenciés 2019'!E11</f>
        <v>3966.5990100000004</v>
      </c>
      <c r="K12" s="29">
        <f>D12*'Nb licenciés 2019'!H11</f>
        <v>475.33624500000008</v>
      </c>
      <c r="L12" s="29">
        <f>E12*'Nb licenciés 2019'!B11</f>
        <v>6055.8930340000006</v>
      </c>
      <c r="M12" s="29">
        <f>F12*'Nb licenciés 2019'!D11</f>
        <v>2340.6212340000002</v>
      </c>
      <c r="N12" s="29">
        <f>G12*'Nb licenciés 2019'!I11</f>
        <v>88.510886999999997</v>
      </c>
      <c r="P12" s="31">
        <f t="shared" si="0"/>
        <v>31421.364885000006</v>
      </c>
    </row>
    <row r="13" spans="1:16">
      <c r="A13" s="54" t="s">
        <v>10</v>
      </c>
      <c r="B13" s="28">
        <v>33</v>
      </c>
      <c r="C13" s="28">
        <v>20</v>
      </c>
      <c r="D13" s="28">
        <v>20</v>
      </c>
      <c r="E13" s="28">
        <v>27.5</v>
      </c>
      <c r="F13" s="28">
        <v>19.5</v>
      </c>
      <c r="G13" s="28">
        <v>89</v>
      </c>
      <c r="H13" s="54"/>
      <c r="I13" s="29">
        <f>B13*'Nb licenciés 2019'!C12</f>
        <v>9772.2575609999985</v>
      </c>
      <c r="J13" s="29">
        <f>C13*'Nb licenciés 2019'!E12</f>
        <v>327.81810000000002</v>
      </c>
      <c r="K13" s="29">
        <f>D13*'Nb licenciés 2019'!H12</f>
        <v>786.76343999999995</v>
      </c>
      <c r="L13" s="29">
        <f>E13*'Nb licenciés 2019'!B12</f>
        <v>4717.8488225000001</v>
      </c>
      <c r="M13" s="29">
        <f>F13*'Nb licenciés 2019'!D12</f>
        <v>63.924529499999998</v>
      </c>
      <c r="N13" s="29">
        <f>G13*'Nb licenciés 2019'!I12</f>
        <v>3987.3608230000004</v>
      </c>
      <c r="O13" s="54"/>
      <c r="P13" s="55">
        <f t="shared" si="0"/>
        <v>19655.973276000001</v>
      </c>
    </row>
    <row r="14" spans="1:16">
      <c r="A14" s="14" t="s">
        <v>46</v>
      </c>
      <c r="B14" s="15">
        <v>12.5</v>
      </c>
      <c r="C14" s="15">
        <v>18</v>
      </c>
      <c r="D14" s="15">
        <v>5</v>
      </c>
      <c r="E14" s="15">
        <v>5</v>
      </c>
      <c r="F14" s="15">
        <v>11</v>
      </c>
      <c r="G14" s="16">
        <v>102</v>
      </c>
      <c r="H14" s="13"/>
      <c r="I14" s="29">
        <f>B14*'Nb licenciés 2019'!C13</f>
        <v>90655.363737500011</v>
      </c>
      <c r="J14" s="29">
        <f>C14*'Nb licenciés 2019'!E13</f>
        <v>5290.9841339999994</v>
      </c>
      <c r="K14" s="29">
        <f>D14*'Nb licenciés 2019'!H13</f>
        <v>486.26351500000004</v>
      </c>
      <c r="L14" s="29">
        <f>E14*'Nb licenciés 2019'!B13</f>
        <v>11129.424495000001</v>
      </c>
      <c r="M14" s="29">
        <f>F14*'Nb licenciés 2019'!D13</f>
        <v>1694.8195769999998</v>
      </c>
      <c r="N14" s="29">
        <f>G14*'Nb licenciés 2019'!I13</f>
        <v>4904.1587760000002</v>
      </c>
      <c r="P14" s="31">
        <f t="shared" si="0"/>
        <v>114161.01423450001</v>
      </c>
    </row>
    <row r="15" spans="1:16">
      <c r="A15" s="14" t="s">
        <v>48</v>
      </c>
      <c r="B15" s="15">
        <v>29</v>
      </c>
      <c r="C15" s="15">
        <v>32</v>
      </c>
      <c r="D15" s="15">
        <v>17</v>
      </c>
      <c r="E15" s="15">
        <v>20</v>
      </c>
      <c r="F15" s="15">
        <v>17</v>
      </c>
      <c r="G15" s="16">
        <v>143</v>
      </c>
      <c r="H15" s="13"/>
      <c r="I15" s="29">
        <f>B15*'Nb licenciés 2019'!C14</f>
        <v>36410.756367000002</v>
      </c>
      <c r="J15" s="29">
        <f>C15*'Nb licenciés 2019'!E14</f>
        <v>3461.7591360000001</v>
      </c>
      <c r="K15" s="29">
        <f>D15*'Nb licenciés 2019'!H14</f>
        <v>687.32528300000001</v>
      </c>
      <c r="L15" s="29">
        <f>E15*'Nb licenciés 2019'!B14</f>
        <v>8413.9979000000003</v>
      </c>
      <c r="M15" s="29">
        <f>F15*'Nb licenciés 2019'!D14</f>
        <v>557.29076999999995</v>
      </c>
      <c r="N15" s="29">
        <f>G15*'Nb licenciés 2019'!I14</f>
        <v>0</v>
      </c>
      <c r="P15" s="31">
        <f t="shared" si="0"/>
        <v>49531.129456000002</v>
      </c>
    </row>
    <row r="16" spans="1:16">
      <c r="A16" s="5" t="s">
        <v>13</v>
      </c>
      <c r="B16" s="28">
        <v>30</v>
      </c>
      <c r="C16" s="28">
        <v>20</v>
      </c>
      <c r="D16" s="28">
        <v>2</v>
      </c>
      <c r="E16" s="28">
        <v>15</v>
      </c>
      <c r="F16" s="28">
        <v>21</v>
      </c>
      <c r="G16" s="28">
        <v>118</v>
      </c>
      <c r="I16" s="29">
        <f>B16*'Nb licenciés 2019'!C15</f>
        <v>9014.9977500000005</v>
      </c>
      <c r="J16" s="29">
        <f>C16*'Nb licenciés 2019'!E15</f>
        <v>3518.5809399999998</v>
      </c>
      <c r="K16" s="29">
        <f>D16*'Nb licenciés 2019'!H15</f>
        <v>59.007258000000014</v>
      </c>
      <c r="L16" s="29">
        <f>E16*'Nb licenciés 2019'!B15</f>
        <v>4392.7625400000006</v>
      </c>
      <c r="M16" s="29">
        <f>F16*'Nb licenciés 2019'!D15</f>
        <v>1307.9942190000002</v>
      </c>
      <c r="N16" s="29">
        <f>G16*'Nb licenciés 2019'!I15</f>
        <v>0</v>
      </c>
      <c r="P16" s="31">
        <f t="shared" si="0"/>
        <v>18293.342707</v>
      </c>
    </row>
    <row r="17" spans="1:16" ht="15.75" customHeight="1">
      <c r="A17" s="14" t="s">
        <v>14</v>
      </c>
      <c r="B17" s="15">
        <v>23</v>
      </c>
      <c r="C17" s="15">
        <v>47</v>
      </c>
      <c r="D17" s="15">
        <v>37</v>
      </c>
      <c r="E17" s="15">
        <v>25</v>
      </c>
      <c r="F17" s="15">
        <v>24</v>
      </c>
      <c r="G17" s="16">
        <v>23</v>
      </c>
      <c r="H17" s="13"/>
      <c r="I17" s="29">
        <f>B17*'Nb licenciés 2019'!C16</f>
        <v>42976.95291</v>
      </c>
      <c r="J17" s="29">
        <f>C17*'Nb licenciés 2019'!E16</f>
        <v>7344.218167</v>
      </c>
      <c r="K17" s="29">
        <f>D17*'Nb licenciés 2019'!H16</f>
        <v>1698.0977580000001</v>
      </c>
      <c r="L17" s="29">
        <f>E17*'Nb licenciés 2019'!B16</f>
        <v>19969.585924999999</v>
      </c>
      <c r="M17" s="29">
        <f>F17*'Nb licenciés 2019'!D16</f>
        <v>472.058064</v>
      </c>
      <c r="N17" s="29">
        <f>G17*'Nb licenciés 2019'!I16</f>
        <v>628.31802500000003</v>
      </c>
      <c r="P17" s="31">
        <f t="shared" si="0"/>
        <v>73089.230849</v>
      </c>
    </row>
    <row r="18" spans="1:16">
      <c r="A18" s="52" t="s">
        <v>15</v>
      </c>
      <c r="B18" s="15">
        <v>37</v>
      </c>
      <c r="C18" s="15">
        <v>9</v>
      </c>
      <c r="D18" s="15">
        <v>9</v>
      </c>
      <c r="E18" s="15">
        <v>12.5</v>
      </c>
      <c r="F18" s="15">
        <v>8.5</v>
      </c>
      <c r="G18" s="16">
        <v>37</v>
      </c>
      <c r="H18" s="53"/>
      <c r="I18" s="29">
        <f>B18*'Nb licenciés 2019'!C17</f>
        <v>2102.4067479999999</v>
      </c>
      <c r="J18" s="29">
        <f>C18*'Nb licenciés 2019'!E17</f>
        <v>98.345430000000022</v>
      </c>
      <c r="K18" s="29">
        <f>D18*'Nb licenciés 2019'!H17</f>
        <v>206.52540300000001</v>
      </c>
      <c r="L18" s="29">
        <f>E18*'Nb licenciés 2019'!B17</f>
        <v>409.77262500000001</v>
      </c>
      <c r="M18" s="29">
        <f>F18*'Nb licenciés 2019'!D17</f>
        <v>0</v>
      </c>
      <c r="N18" s="29">
        <f>G18*'Nb licenciés 2019'!I17</f>
        <v>121.292697</v>
      </c>
      <c r="O18" s="54"/>
      <c r="P18" s="55">
        <f t="shared" si="0"/>
        <v>2938.3429029999998</v>
      </c>
    </row>
    <row r="19" spans="1:16">
      <c r="A19" s="14" t="s">
        <v>49</v>
      </c>
      <c r="B19" s="15">
        <v>24</v>
      </c>
      <c r="C19" s="15">
        <v>12</v>
      </c>
      <c r="D19" s="15">
        <v>12</v>
      </c>
      <c r="E19" s="15">
        <v>11</v>
      </c>
      <c r="F19" s="15">
        <v>7</v>
      </c>
      <c r="G19" s="16">
        <v>118</v>
      </c>
      <c r="H19" s="13"/>
      <c r="I19" s="29">
        <f>B19*'Nb licenciés 2019'!C18</f>
        <v>36663.176304000001</v>
      </c>
      <c r="J19" s="29">
        <f>C19*'Nb licenciés 2019'!E18</f>
        <v>3199.5046560000001</v>
      </c>
      <c r="K19" s="29">
        <f>D19*'Nb licenciés 2019'!H18</f>
        <v>432.71989200000007</v>
      </c>
      <c r="L19" s="29">
        <f>E19*'Nb licenciés 2019'!B18</f>
        <v>5060.4187370000009</v>
      </c>
      <c r="M19" s="29">
        <f>F19*'Nb licenciés 2019'!D18</f>
        <v>535.43623000000002</v>
      </c>
      <c r="N19" s="29">
        <f>G19*'Nb licenciés 2019'!I18</f>
        <v>257.88357200000002</v>
      </c>
      <c r="P19" s="31">
        <f>SUM(I19:N19)</f>
        <v>46149.139390999997</v>
      </c>
    </row>
    <row r="20" spans="1:16">
      <c r="A20" s="14" t="s">
        <v>50</v>
      </c>
      <c r="B20" s="15">
        <v>33</v>
      </c>
      <c r="C20" s="15">
        <v>33</v>
      </c>
      <c r="D20" s="15">
        <v>0</v>
      </c>
      <c r="E20" s="15">
        <v>6</v>
      </c>
      <c r="F20" s="15">
        <v>5</v>
      </c>
      <c r="G20" s="16">
        <v>74</v>
      </c>
      <c r="H20" s="13"/>
      <c r="I20" s="29">
        <f>B20*'Nb licenciés 2019'!C19</f>
        <v>58958.085285000001</v>
      </c>
      <c r="J20" s="29">
        <f>C20*'Nb licenciés 2019'!E19</f>
        <v>15253.376193</v>
      </c>
      <c r="K20" s="29">
        <f>D20*'Nb licenciés 2019'!H19</f>
        <v>0</v>
      </c>
      <c r="L20" s="29">
        <f>E20*'Nb licenciés 2019'!B19</f>
        <v>6221.9875380000012</v>
      </c>
      <c r="M20" s="29">
        <f>F20*'Nb licenciés 2019'!D19</f>
        <v>1081.79973</v>
      </c>
      <c r="N20" s="29">
        <f>G20*'Nb licenciés 2019'!I19</f>
        <v>646.89438399999995</v>
      </c>
      <c r="P20" s="31">
        <f t="shared" si="0"/>
        <v>82162.143129999997</v>
      </c>
    </row>
    <row r="21" spans="1:16" ht="15.75" customHeight="1">
      <c r="A21" s="14" t="s">
        <v>18</v>
      </c>
      <c r="B21" s="15">
        <v>17</v>
      </c>
      <c r="C21" s="15">
        <v>28</v>
      </c>
      <c r="D21" s="15">
        <v>1</v>
      </c>
      <c r="E21" s="15">
        <v>9</v>
      </c>
      <c r="F21" s="15">
        <v>-1</v>
      </c>
      <c r="G21" s="16">
        <v>126</v>
      </c>
      <c r="H21" s="13"/>
      <c r="I21" s="29">
        <f>B21*'Nb licenciés 2019'!C20</f>
        <v>25932.597164000003</v>
      </c>
      <c r="J21" s="29">
        <f>C21*'Nb licenciés 2019'!E20</f>
        <v>6241.6566240000002</v>
      </c>
      <c r="K21" s="29">
        <f>D21*'Nb licenciés 2019'!H20</f>
        <v>59.007258000000014</v>
      </c>
      <c r="L21" s="29">
        <f>E21*'Nb licenciés 2019'!B20</f>
        <v>6431.7911220000015</v>
      </c>
      <c r="M21" s="29">
        <f>F21*'Nb licenciés 2019'!D20</f>
        <v>-55.729077000000004</v>
      </c>
      <c r="N21" s="29">
        <f>G21*'Nb licenciés 2019'!I20</f>
        <v>3166.7228460000001</v>
      </c>
      <c r="P21" s="31">
        <f t="shared" si="0"/>
        <v>41776.045936999995</v>
      </c>
    </row>
    <row r="22" spans="1:16">
      <c r="A22" s="52" t="s">
        <v>51</v>
      </c>
      <c r="B22" s="15">
        <v>20</v>
      </c>
      <c r="C22" s="15">
        <v>4</v>
      </c>
      <c r="D22" s="15">
        <v>4</v>
      </c>
      <c r="E22" s="15">
        <v>0</v>
      </c>
      <c r="F22" s="15">
        <v>3.5</v>
      </c>
      <c r="G22" s="16">
        <v>37</v>
      </c>
      <c r="H22" s="53"/>
      <c r="I22" s="29">
        <f>B22*'Nb licenciés 2019'!C21</f>
        <v>3693.4172600000002</v>
      </c>
      <c r="J22" s="29">
        <f>C22*'Nb licenciés 2019'!E21</f>
        <v>196.69086000000001</v>
      </c>
      <c r="K22" s="29">
        <f>D22*'Nb licenciés 2019'!H21</f>
        <v>284.10901999999999</v>
      </c>
      <c r="L22" s="29">
        <f>E22*'Nb licenciés 2019'!B21</f>
        <v>0</v>
      </c>
      <c r="M22" s="29">
        <f>F22*'Nb licenciés 2019'!D21</f>
        <v>76.490890000000007</v>
      </c>
      <c r="N22" s="29">
        <f>G22*'Nb licenciés 2019'!I21</f>
        <v>161.72359599999999</v>
      </c>
      <c r="O22" s="54"/>
      <c r="P22" s="55">
        <f t="shared" si="0"/>
        <v>4412.4316260000005</v>
      </c>
    </row>
    <row r="23" spans="1:16">
      <c r="A23" s="5" t="s">
        <v>20</v>
      </c>
      <c r="B23" s="28">
        <v>16</v>
      </c>
      <c r="C23" s="28">
        <v>4</v>
      </c>
      <c r="D23" s="28">
        <v>4</v>
      </c>
      <c r="E23" s="28">
        <v>6</v>
      </c>
      <c r="F23" s="28">
        <v>3</v>
      </c>
      <c r="G23" s="28">
        <v>16</v>
      </c>
      <c r="I23" s="29">
        <f>B23*'Nb licenciés 2019'!C22</f>
        <v>65546.136368000007</v>
      </c>
      <c r="J23" s="29">
        <f>C23*'Nb licenciés 2019'!E22</f>
        <v>878.5525080000001</v>
      </c>
      <c r="K23" s="29">
        <f>D23*'Nb licenciés 2019'!H22</f>
        <v>310.33446799999996</v>
      </c>
      <c r="L23" s="29">
        <f>E23*'Nb licenciés 2019'!B22</f>
        <v>5704.0349400000005</v>
      </c>
      <c r="M23" s="29">
        <f>F23*'Nb licenciés 2019'!D22</f>
        <v>180.29995500000001</v>
      </c>
      <c r="N23" s="29">
        <f>G23*'Nb licenciés 2019'!I22</f>
        <v>961.59976000000006</v>
      </c>
      <c r="P23" s="31">
        <f t="shared" si="0"/>
        <v>73580.957998999991</v>
      </c>
    </row>
    <row r="24" spans="1:16">
      <c r="A24" s="14" t="s">
        <v>21</v>
      </c>
      <c r="B24" s="15">
        <v>33</v>
      </c>
      <c r="C24" s="15">
        <v>33</v>
      </c>
      <c r="D24" s="15">
        <v>0</v>
      </c>
      <c r="E24" s="15">
        <v>6</v>
      </c>
      <c r="F24" s="15">
        <v>5</v>
      </c>
      <c r="G24" s="16">
        <v>74</v>
      </c>
      <c r="H24" s="13"/>
      <c r="I24" s="29">
        <f>B24*'Nb licenciés 2019'!C23</f>
        <v>27153.173223000002</v>
      </c>
      <c r="J24" s="29">
        <f>C24*'Nb licenciés 2019'!E23</f>
        <v>4723.8588210000007</v>
      </c>
      <c r="K24" s="29">
        <f>D24*'Nb licenciés 2019'!H23</f>
        <v>0</v>
      </c>
      <c r="L24" s="29">
        <f>E24*'Nb licenciés 2019'!B23</f>
        <v>2360.2903200000001</v>
      </c>
      <c r="M24" s="29">
        <f>F24*'Nb licenciés 2019'!D23</f>
        <v>114.736335</v>
      </c>
      <c r="N24" s="29">
        <f>G24*'Nb licenciés 2019'!I23</f>
        <v>0</v>
      </c>
      <c r="P24" s="31">
        <f t="shared" si="0"/>
        <v>34352.058699000008</v>
      </c>
    </row>
    <row r="25" spans="1:16">
      <c r="A25" s="14" t="s">
        <v>43</v>
      </c>
      <c r="B25" s="15">
        <v>15</v>
      </c>
      <c r="C25" s="15">
        <v>35</v>
      </c>
      <c r="D25" s="15">
        <v>9</v>
      </c>
      <c r="E25" s="15">
        <v>11</v>
      </c>
      <c r="F25" s="15">
        <v>17</v>
      </c>
      <c r="G25" s="16">
        <v>53</v>
      </c>
      <c r="H25" s="13"/>
      <c r="I25" s="29">
        <f>B25*'Nb licenciés 2019'!C24</f>
        <v>19275.704280000002</v>
      </c>
      <c r="J25" s="29">
        <f>C25*'Nb licenciés 2019'!E24</f>
        <v>6922.425545000001</v>
      </c>
      <c r="K25" s="29">
        <f>D25*'Nb licenciés 2019'!H24</f>
        <v>275.36720400000002</v>
      </c>
      <c r="L25" s="29">
        <f>E25*'Nb licenciés 2019'!B24</f>
        <v>5300.8186770000002</v>
      </c>
      <c r="M25" s="29">
        <f>F25*'Nb licenciés 2019'!D24</f>
        <v>854.51251400000001</v>
      </c>
      <c r="N25" s="29">
        <f>G25*'Nb licenciés 2019'!I24</f>
        <v>115.82906199999999</v>
      </c>
      <c r="P25" s="31">
        <f t="shared" si="0"/>
        <v>32744.657282000004</v>
      </c>
    </row>
    <row r="26" spans="1:16">
      <c r="A26" s="5" t="s">
        <v>23</v>
      </c>
      <c r="B26" s="28">
        <v>27</v>
      </c>
      <c r="C26" s="28">
        <v>63</v>
      </c>
      <c r="D26" s="28">
        <v>38</v>
      </c>
      <c r="E26" s="28">
        <v>10</v>
      </c>
      <c r="F26" s="28">
        <v>16</v>
      </c>
      <c r="G26" s="28">
        <v>203</v>
      </c>
      <c r="I26" s="29">
        <f>B26*'Nb licenciés 2019'!C25</f>
        <v>57178.033002000011</v>
      </c>
      <c r="J26" s="29">
        <f>C26*'Nb licenciés 2019'!E25</f>
        <v>10326.27015</v>
      </c>
      <c r="K26" s="29">
        <f>D26*'Nb licenciés 2019'!H25</f>
        <v>2740.5593160000003</v>
      </c>
      <c r="L26" s="29">
        <f>E26*'Nb licenciés 2019'!B25</f>
        <v>7812.9980500000011</v>
      </c>
      <c r="M26" s="29">
        <f>F26*'Nb licenciés 2019'!D25</f>
        <v>297.22174400000006</v>
      </c>
      <c r="N26" s="29">
        <f>G26*'Nb licenciés 2019'!I25</f>
        <v>665.47074299999997</v>
      </c>
      <c r="P26" s="31">
        <f t="shared" si="0"/>
        <v>79020.553004999994</v>
      </c>
    </row>
    <row r="27" spans="1:16">
      <c r="A27" s="52" t="s">
        <v>24</v>
      </c>
      <c r="B27" s="15">
        <v>36.5</v>
      </c>
      <c r="C27" s="15">
        <v>12</v>
      </c>
      <c r="D27" s="15">
        <v>25</v>
      </c>
      <c r="E27" s="15">
        <v>22</v>
      </c>
      <c r="F27" s="15">
        <v>11.5</v>
      </c>
      <c r="G27" s="16">
        <v>96</v>
      </c>
      <c r="H27" s="53"/>
      <c r="I27" s="29">
        <f>B27*'Nb licenciés 2019'!C26</f>
        <v>14717.393599500001</v>
      </c>
      <c r="J27" s="29">
        <f>C27*'Nb licenciés 2019'!E26</f>
        <v>1875.1195320000002</v>
      </c>
      <c r="K27" s="29">
        <f>D27*'Nb licenciés 2019'!H26</f>
        <v>682.95437500000003</v>
      </c>
      <c r="L27" s="29">
        <f>E27*'Nb licenciés 2019'!B26</f>
        <v>6923.5182720000003</v>
      </c>
      <c r="M27" s="29">
        <f>F27*'Nb licenciés 2019'!D26</f>
        <v>3506.0145794999999</v>
      </c>
      <c r="N27" s="29">
        <f>G27*'Nb licenciés 2019'!I26</f>
        <v>1888.232256</v>
      </c>
      <c r="O27" s="54"/>
      <c r="P27" s="55">
        <f>SUM(I27:N27)</f>
        <v>29593.232614</v>
      </c>
    </row>
    <row r="28" spans="1:16" ht="15.75" thickBot="1">
      <c r="A28" s="14" t="s">
        <v>44</v>
      </c>
      <c r="B28" s="15">
        <v>17</v>
      </c>
      <c r="C28" s="15">
        <v>17</v>
      </c>
      <c r="D28" s="15">
        <v>7</v>
      </c>
      <c r="E28" s="15">
        <v>10</v>
      </c>
      <c r="F28" s="15">
        <v>16</v>
      </c>
      <c r="G28" s="16">
        <v>54</v>
      </c>
      <c r="H28" s="13"/>
      <c r="I28" s="29">
        <f>B28*'Nb licenciés 2019'!C27</f>
        <v>73116.549024000007</v>
      </c>
      <c r="J28" s="29">
        <f>C28*'Nb licenciés 2019'!E27</f>
        <v>6780.3710350000001</v>
      </c>
      <c r="K28" s="29">
        <f>D28*'Nb licenciés 2019'!H27</f>
        <v>443.64716200000004</v>
      </c>
      <c r="L28" s="29">
        <f>E28*'Nb licenciés 2019'!B27</f>
        <v>14620.687260000002</v>
      </c>
      <c r="M28" s="29">
        <f>F28*'Nb licenciés 2019'!D27</f>
        <v>1153.9197120000001</v>
      </c>
      <c r="N28" s="29">
        <f>G28*'Nb licenciés 2019'!I27</f>
        <v>3304.4064480000002</v>
      </c>
      <c r="P28" s="32">
        <f t="shared" si="0"/>
        <v>99419.580641000008</v>
      </c>
    </row>
    <row r="30" spans="1:16" ht="15.75" thickBot="1">
      <c r="P30" s="29">
        <f>SUM(P3:P28)</f>
        <v>1250603.6505965001</v>
      </c>
    </row>
    <row r="31" spans="1:16" ht="15.75" thickBot="1">
      <c r="B31" s="23">
        <v>23.613636363636363</v>
      </c>
      <c r="C31" s="23">
        <v>27.227272727272727</v>
      </c>
      <c r="D31" s="23">
        <v>12.636363636363637</v>
      </c>
      <c r="E31" s="23">
        <v>13</v>
      </c>
      <c r="F31" s="23">
        <v>14.5</v>
      </c>
      <c r="G31" s="24">
        <v>96.318181818181813</v>
      </c>
      <c r="P31" s="29"/>
    </row>
    <row r="33" spans="16:16">
      <c r="P33" s="29"/>
    </row>
  </sheetData>
  <conditionalFormatting sqref="F27:F28 F3:F5 F7:F9 F11:F12 F14:F15 F24:F25 F17:F22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9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7:H28 H3:H5 H7:H9 H11:H12 H14:H15 H24:H25 H17:H22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7:H28 H3:H5 H7:H9 H11:H12 H14:H15 H24:H25 H17:H2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:B28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B5 B7:B9 B11:B12 B14:B15 B24:B25 B17:B2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7:C28 C3:C5 C7:C9 C11:C12 C14:C15 C24:C25 C17:C2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:D28 D3:D5 D7:D9 D11:D12 D14:D15 D24:D25 D17:D2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5 E7:E9 E11:E12 E14:E15 E17:E22 E24:E25 E27:E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7:F28 F3:F5 F7:F9 F11:F12 F14:F15 F24:F25 F17:F2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27:G28 G3:G5 G7:G9 G11:G12 G14:G15 G24:G25 G17:G2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:E29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:C2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:F2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:G2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topLeftCell="C5" workbookViewId="0">
      <selection activeCell="B2" sqref="B2:I27"/>
    </sheetView>
  </sheetViews>
  <sheetFormatPr baseColWidth="10" defaultRowHeight="15"/>
  <cols>
    <col min="1" max="1" width="19.28515625" style="5" bestFit="1" customWidth="1"/>
    <col min="2" max="2" width="23.140625" style="5" bestFit="1" customWidth="1"/>
    <col min="3" max="3" width="23.28515625" style="5" bestFit="1" customWidth="1"/>
    <col min="4" max="4" width="18" style="5" bestFit="1" customWidth="1"/>
    <col min="5" max="5" width="21.42578125" style="5" bestFit="1" customWidth="1"/>
    <col min="6" max="6" width="32.85546875" style="5" bestFit="1" customWidth="1"/>
    <col min="7" max="7" width="33.140625" style="5" bestFit="1" customWidth="1"/>
    <col min="8" max="8" width="15.5703125" style="5" bestFit="1" customWidth="1"/>
    <col min="9" max="9" width="28.7109375" style="5" bestFit="1" customWidth="1"/>
    <col min="10" max="16384" width="11.42578125" style="5"/>
  </cols>
  <sheetData>
    <row r="1" spans="1:9" ht="15.75" thickBot="1"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ht="15.75" thickBot="1">
      <c r="A2" s="2" t="s">
        <v>0</v>
      </c>
      <c r="B2" s="44">
        <f>'Nb licenciés 2019'!B2*1.03</f>
        <v>501.97692926000002</v>
      </c>
      <c r="C2" s="44">
        <f>'Nb licenciés 2019'!C2*1.03</f>
        <v>1117.6302483300001</v>
      </c>
      <c r="D2" s="44">
        <f>'Nb licenciés 2019'!D2*1.03</f>
        <v>51.773405260000004</v>
      </c>
      <c r="E2" s="44">
        <f>'Nb licenciés 2019'!E2*1.03</f>
        <v>173.32835674000003</v>
      </c>
      <c r="F2" s="44">
        <f>'Nb licenciés 2019'!F2*1.03</f>
        <v>1.1255088100000001</v>
      </c>
      <c r="G2" s="44">
        <f>'Nb licenciés 2019'!G2*1.03</f>
        <v>0</v>
      </c>
      <c r="H2" s="44">
        <f>'Nb licenciés 2019'!H2*1.03</f>
        <v>55.149931689999995</v>
      </c>
      <c r="I2" s="44">
        <f>'Nb licenciés 2019'!I2*1.03</f>
        <v>9.0040704800000011</v>
      </c>
    </row>
    <row r="3" spans="1:9" ht="15.75" thickBot="1">
      <c r="A3" s="3" t="s">
        <v>1</v>
      </c>
      <c r="B3" s="44">
        <f>'Nb licenciés 2019'!B3*1.03</f>
        <v>766.47149961000025</v>
      </c>
      <c r="C3" s="44">
        <f>'Nb licenciés 2019'!C3*1.03</f>
        <v>2173.3575121100002</v>
      </c>
      <c r="D3" s="44">
        <f>'Nb licenciés 2019'!D3*1.03</f>
        <v>55.149931689999995</v>
      </c>
      <c r="E3" s="44">
        <f>'Nb licenciés 2019'!E3*1.03</f>
        <v>364.66485444000006</v>
      </c>
      <c r="F3" s="44">
        <f>'Nb licenciés 2019'!F3*1.03</f>
        <v>0</v>
      </c>
      <c r="G3" s="44">
        <f>'Nb licenciés 2019'!G3*1.03</f>
        <v>0</v>
      </c>
      <c r="H3" s="44">
        <f>'Nb licenciés 2019'!H3*1.03</f>
        <v>72.032563840000009</v>
      </c>
      <c r="I3" s="44">
        <f>'Nb licenciés 2019'!I3*1.03</f>
        <v>4.5020352400000005</v>
      </c>
    </row>
    <row r="4" spans="1:9" ht="15.75" thickBot="1">
      <c r="A4" s="2" t="s">
        <v>2</v>
      </c>
      <c r="B4" s="44">
        <f>'Nb licenciés 2019'!B4*1.03</f>
        <v>281.37720250000001</v>
      </c>
      <c r="C4" s="44">
        <f>'Nb licenciés 2019'!C4*1.03</f>
        <v>711.32156792000012</v>
      </c>
      <c r="D4" s="44">
        <f>'Nb licenciés 2019'!D4*1.03</f>
        <v>28.137720250000001</v>
      </c>
      <c r="E4" s="44">
        <f>'Nb licenciés 2019'!E4*1.03</f>
        <v>147.44165411000003</v>
      </c>
      <c r="F4" s="44">
        <f>'Nb licenciés 2019'!F4*1.03</f>
        <v>0</v>
      </c>
      <c r="G4" s="44">
        <f>'Nb licenciés 2019'!G4*1.03</f>
        <v>0</v>
      </c>
      <c r="H4" s="44">
        <f>'Nb licenciés 2019'!H4*1.03</f>
        <v>18.008140960000002</v>
      </c>
      <c r="I4" s="44">
        <f>'Nb licenciés 2019'!I4*1.03</f>
        <v>2.2510176200000003</v>
      </c>
    </row>
    <row r="5" spans="1:9" ht="15.75" thickBot="1">
      <c r="A5" s="3" t="s">
        <v>3</v>
      </c>
      <c r="B5" s="44">
        <f>'Nb licenciés 2019'!B5*1.03</f>
        <v>539.11871999000005</v>
      </c>
      <c r="C5" s="44">
        <f>'Nb licenciés 2019'!C5*1.03</f>
        <v>1311.2177636500001</v>
      </c>
      <c r="D5" s="44">
        <f>'Nb licenciés 2019'!D5*1.03</f>
        <v>29.26322906</v>
      </c>
      <c r="E5" s="44">
        <f>'Nb licenciés 2019'!E5*1.03</f>
        <v>391.67706588000004</v>
      </c>
      <c r="F5" s="44">
        <f>'Nb licenciés 2019'!F5*1.03</f>
        <v>0</v>
      </c>
      <c r="G5" s="44">
        <f>'Nb licenciés 2019'!G5*1.03</f>
        <v>0</v>
      </c>
      <c r="H5" s="44">
        <f>'Nb licenciés 2019'!H5*1.03</f>
        <v>30.388737870000007</v>
      </c>
      <c r="I5" s="44">
        <f>'Nb licenciés 2019'!I5*1.03</f>
        <v>15.757123340000001</v>
      </c>
    </row>
    <row r="6" spans="1:9" ht="15.75" thickBot="1">
      <c r="A6" s="2" t="s">
        <v>4</v>
      </c>
      <c r="B6" s="44">
        <f>'Nb licenciés 2019'!B6*1.03</f>
        <v>622.40637193000009</v>
      </c>
      <c r="C6" s="44">
        <f>'Nb licenciés 2019'!C6*1.03</f>
        <v>2433.3500472200003</v>
      </c>
      <c r="D6" s="44">
        <f>'Nb licenciés 2019'!D6*1.03</f>
        <v>6.7530528600000004</v>
      </c>
      <c r="E6" s="44">
        <f>'Nb licenciés 2019'!E6*1.03</f>
        <v>41.643825970000002</v>
      </c>
      <c r="F6" s="44">
        <f>'Nb licenciés 2019'!F6*1.03</f>
        <v>0</v>
      </c>
      <c r="G6" s="44">
        <f>'Nb licenciés 2019'!G6*1.03</f>
        <v>0</v>
      </c>
      <c r="H6" s="44">
        <f>'Nb licenciés 2019'!H6*1.03</f>
        <v>84.413160750000003</v>
      </c>
      <c r="I6" s="44">
        <f>'Nb licenciés 2019'!I6*1.03</f>
        <v>1.1255088100000001</v>
      </c>
    </row>
    <row r="7" spans="1:9" ht="15.75" thickBot="1">
      <c r="A7" s="3" t="s">
        <v>5</v>
      </c>
      <c r="B7" s="44">
        <f>'Nb licenciés 2019'!B7*1.03</f>
        <v>665.17570670999999</v>
      </c>
      <c r="C7" s="44">
        <f>'Nb licenciés 2019'!C7*1.03</f>
        <v>1314.5942900800003</v>
      </c>
      <c r="D7" s="44">
        <f>'Nb licenciés 2019'!D7*1.03</f>
        <v>119.30393386000003</v>
      </c>
      <c r="E7" s="44">
        <f>'Nb licenciés 2019'!E7*1.03</f>
        <v>293.75779941000002</v>
      </c>
      <c r="F7" s="44">
        <f>'Nb licenciés 2019'!F7*1.03</f>
        <v>0</v>
      </c>
      <c r="G7" s="44">
        <f>'Nb licenciés 2019'!G7*1.03</f>
        <v>0</v>
      </c>
      <c r="H7" s="44">
        <f>'Nb licenciés 2019'!H7*1.03</f>
        <v>47.271370019999999</v>
      </c>
      <c r="I7" s="44">
        <f>'Nb licenciés 2019'!I7*1.03</f>
        <v>9.0040704800000011</v>
      </c>
    </row>
    <row r="8" spans="1:9" ht="15.75" thickBot="1">
      <c r="A8" s="2" t="s">
        <v>6</v>
      </c>
      <c r="B8" s="44">
        <f>'Nb licenciés 2019'!B8*1.03</f>
        <v>301.63636108000003</v>
      </c>
      <c r="C8" s="44">
        <f>'Nb licenciés 2019'!C8*1.03</f>
        <v>1078.2374399800001</v>
      </c>
      <c r="D8" s="44">
        <f>'Nb licenciés 2019'!D8*1.03</f>
        <v>42.769334780000001</v>
      </c>
      <c r="E8" s="44">
        <f>'Nb licenciés 2019'!E8*1.03</f>
        <v>258.86702630000002</v>
      </c>
      <c r="F8" s="44">
        <f>'Nb licenciés 2019'!F8*1.03</f>
        <v>1.1255088100000001</v>
      </c>
      <c r="G8" s="44">
        <f>'Nb licenciés 2019'!G8*1.03</f>
        <v>0</v>
      </c>
      <c r="H8" s="44">
        <f>'Nb licenciés 2019'!H8*1.03</f>
        <v>28.137720250000001</v>
      </c>
      <c r="I8" s="44">
        <f>'Nb licenciés 2019'!I8*1.03</f>
        <v>114.80189862000002</v>
      </c>
    </row>
    <row r="9" spans="1:9" ht="15.75" thickBot="1">
      <c r="A9" s="3" t="s">
        <v>7</v>
      </c>
      <c r="B9" s="44">
        <f>'Nb licenciés 2019'!B9*1.03</f>
        <v>190.21098889000001</v>
      </c>
      <c r="C9" s="44">
        <f>'Nb licenciés 2019'!C9*1.03</f>
        <v>266.74558797000003</v>
      </c>
      <c r="D9" s="44">
        <f>'Nb licenciés 2019'!D9*1.03</f>
        <v>1.1255088100000001</v>
      </c>
      <c r="E9" s="44">
        <f>'Nb licenciés 2019'!E9*1.03</f>
        <v>76.534599080000021</v>
      </c>
      <c r="F9" s="44">
        <f>'Nb licenciés 2019'!F9*1.03</f>
        <v>2.2510176200000003</v>
      </c>
      <c r="G9" s="44">
        <f>'Nb licenciés 2019'!G9*1.03</f>
        <v>0</v>
      </c>
      <c r="H9" s="44">
        <f>'Nb licenciés 2019'!H9*1.03</f>
        <v>19.133649770000005</v>
      </c>
      <c r="I9" s="44">
        <f>'Nb licenciés 2019'!I9*1.03</f>
        <v>0</v>
      </c>
    </row>
    <row r="10" spans="1:9" ht="15.75" thickBot="1">
      <c r="A10" s="2" t="s">
        <v>8</v>
      </c>
      <c r="B10" s="44">
        <f>'Nb licenciés 2019'!B10*1.03</f>
        <v>453.58005043000003</v>
      </c>
      <c r="C10" s="44">
        <f>'Nb licenciés 2019'!C10*1.03</f>
        <v>1800.8140960000001</v>
      </c>
      <c r="D10" s="44">
        <f>'Nb licenciés 2019'!D10*1.03</f>
        <v>30.388737870000007</v>
      </c>
      <c r="E10" s="44">
        <f>'Nb licenciés 2019'!E10*1.03</f>
        <v>262.24355273000003</v>
      </c>
      <c r="F10" s="44">
        <f>'Nb licenciés 2019'!F10*1.03</f>
        <v>0</v>
      </c>
      <c r="G10" s="44">
        <f>'Nb licenciés 2019'!G10*1.03</f>
        <v>0</v>
      </c>
      <c r="H10" s="44">
        <f>'Nb licenciés 2019'!H10*1.03</f>
        <v>45.020352400000007</v>
      </c>
      <c r="I10" s="44">
        <f>'Nb licenciés 2019'!I10*1.03</f>
        <v>12.38059691</v>
      </c>
    </row>
    <row r="11" spans="1:9" ht="15.75" thickBot="1">
      <c r="A11" s="3" t="s">
        <v>9</v>
      </c>
      <c r="B11" s="44">
        <f>'Nb licenciés 2019'!B11*1.03</f>
        <v>366.91587206000003</v>
      </c>
      <c r="C11" s="44">
        <f>'Nb licenciés 2019'!C11*1.03</f>
        <v>761.96946437000008</v>
      </c>
      <c r="D11" s="44">
        <f>'Nb licenciés 2019'!D11*1.03</f>
        <v>114.80189862000002</v>
      </c>
      <c r="E11" s="44">
        <f>'Nb licenciés 2019'!E11*1.03</f>
        <v>185.70895365000001</v>
      </c>
      <c r="F11" s="44">
        <f>'Nb licenciés 2019'!F11*1.03</f>
        <v>0</v>
      </c>
      <c r="G11" s="44">
        <f>'Nb licenciés 2019'!G11*1.03</f>
        <v>0</v>
      </c>
      <c r="H11" s="44">
        <f>'Nb licenciés 2019'!H11*1.03</f>
        <v>32.639755490000006</v>
      </c>
      <c r="I11" s="44">
        <f>'Nb licenciés 2019'!I11*1.03</f>
        <v>1.1255088100000001</v>
      </c>
    </row>
    <row r="12" spans="1:9" ht="15.75" thickBot="1">
      <c r="A12" s="2" t="s">
        <v>10</v>
      </c>
      <c r="B12" s="44">
        <f>'Nb licenciés 2019'!B12*1.03</f>
        <v>176.70488317000002</v>
      </c>
      <c r="C12" s="44">
        <f>'Nb licenciés 2019'!C12*1.03</f>
        <v>305.01288750999998</v>
      </c>
      <c r="D12" s="44">
        <f>'Nb licenciés 2019'!D12*1.03</f>
        <v>3.3765264300000002</v>
      </c>
      <c r="E12" s="44">
        <f>'Nb licenciés 2019'!E12*1.03</f>
        <v>16.882632149999999</v>
      </c>
      <c r="F12" s="44">
        <f>'Nb licenciés 2019'!F12*1.03</f>
        <v>0</v>
      </c>
      <c r="G12" s="44">
        <f>'Nb licenciés 2019'!G12*1.03</f>
        <v>0</v>
      </c>
      <c r="H12" s="44">
        <f>'Nb licenciés 2019'!H12*1.03</f>
        <v>40.518317160000002</v>
      </c>
      <c r="I12" s="44">
        <f>'Nb licenciés 2019'!I12*1.03</f>
        <v>46.145861210000007</v>
      </c>
    </row>
    <row r="13" spans="1:9" ht="15.75" thickBot="1">
      <c r="A13" s="3" t="s">
        <v>11</v>
      </c>
      <c r="B13" s="44">
        <f>'Nb licenciés 2019'!B13*1.03</f>
        <v>2292.6614459700004</v>
      </c>
      <c r="C13" s="44">
        <f>'Nb licenciés 2019'!C13*1.03</f>
        <v>7470.0019719700013</v>
      </c>
      <c r="D13" s="44">
        <f>'Nb licenciés 2019'!D13*1.03</f>
        <v>158.69674221</v>
      </c>
      <c r="E13" s="44">
        <f>'Nb licenciés 2019'!E13*1.03</f>
        <v>302.76186989000001</v>
      </c>
      <c r="F13" s="44">
        <f>'Nb licenciés 2019'!F13*1.03</f>
        <v>0</v>
      </c>
      <c r="G13" s="44">
        <f>'Nb licenciés 2019'!G13*1.03</f>
        <v>0</v>
      </c>
      <c r="H13" s="44">
        <f>'Nb licenciés 2019'!H13*1.03</f>
        <v>100.17028409000001</v>
      </c>
      <c r="I13" s="44">
        <f>'Nb licenciés 2019'!I13*1.03</f>
        <v>49.522387639999998</v>
      </c>
    </row>
    <row r="14" spans="1:9" ht="15.75" thickBot="1">
      <c r="A14" s="2" t="s">
        <v>12</v>
      </c>
      <c r="B14" s="44">
        <f>'Nb licenciés 2019'!B14*1.03</f>
        <v>433.32089185000007</v>
      </c>
      <c r="C14" s="44">
        <f>'Nb licenciés 2019'!C14*1.03</f>
        <v>1293.2096226900001</v>
      </c>
      <c r="D14" s="44">
        <f>'Nb licenciés 2019'!D14*1.03</f>
        <v>33.765264299999998</v>
      </c>
      <c r="E14" s="44">
        <f>'Nb licenciés 2019'!E14*1.03</f>
        <v>111.42537219</v>
      </c>
      <c r="F14" s="44">
        <f>'Nb licenciés 2019'!F14*1.03</f>
        <v>0</v>
      </c>
      <c r="G14" s="44">
        <f>'Nb licenciés 2019'!G14*1.03</f>
        <v>0</v>
      </c>
      <c r="H14" s="44">
        <f>'Nb licenciés 2019'!H14*1.03</f>
        <v>41.643825970000002</v>
      </c>
      <c r="I14" s="44">
        <f>'Nb licenciés 2019'!I14*1.03</f>
        <v>0</v>
      </c>
    </row>
    <row r="15" spans="1:9" ht="15.75" thickBot="1">
      <c r="A15" s="3" t="s">
        <v>13</v>
      </c>
      <c r="B15" s="44">
        <f>'Nb licenciés 2019'!B15*1.03</f>
        <v>301.63636108000003</v>
      </c>
      <c r="C15" s="44">
        <f>'Nb licenciés 2019'!C15*1.03</f>
        <v>309.51492275000004</v>
      </c>
      <c r="D15" s="44">
        <f>'Nb licenciés 2019'!D15*1.03</f>
        <v>64.154002170000012</v>
      </c>
      <c r="E15" s="44">
        <f>'Nb licenciés 2019'!E15*1.03</f>
        <v>181.20691841000001</v>
      </c>
      <c r="F15" s="44">
        <f>'Nb licenciés 2019'!F15*1.03</f>
        <v>0</v>
      </c>
      <c r="G15" s="44">
        <f>'Nb licenciés 2019'!G15*1.03</f>
        <v>0</v>
      </c>
      <c r="H15" s="44">
        <f>'Nb licenciés 2019'!H15*1.03</f>
        <v>30.388737870000007</v>
      </c>
      <c r="I15" s="44">
        <f>'Nb licenciés 2019'!I15*1.03</f>
        <v>0</v>
      </c>
    </row>
    <row r="16" spans="1:9" ht="15.75" thickBot="1">
      <c r="A16" s="2" t="s">
        <v>14</v>
      </c>
      <c r="B16" s="44">
        <f>'Nb licenciés 2019'!B16*1.03</f>
        <v>822.74694011000008</v>
      </c>
      <c r="C16" s="44">
        <f>'Nb licenciés 2019'!C16*1.03</f>
        <v>1924.6200650999999</v>
      </c>
      <c r="D16" s="44">
        <f>'Nb licenciés 2019'!D16*1.03</f>
        <v>20.259158580000001</v>
      </c>
      <c r="E16" s="44">
        <f>'Nb licenciés 2019'!E16*1.03</f>
        <v>160.94775983</v>
      </c>
      <c r="F16" s="44">
        <f>'Nb licenciés 2019'!F16*1.03</f>
        <v>2.2510176200000003</v>
      </c>
      <c r="G16" s="44">
        <f>'Nb licenciés 2019'!G16*1.03</f>
        <v>0</v>
      </c>
      <c r="H16" s="44">
        <f>'Nb licenciés 2019'!H16*1.03</f>
        <v>47.271370019999999</v>
      </c>
      <c r="I16" s="44">
        <f>'Nb licenciés 2019'!I16*1.03</f>
        <v>28.137720250000001</v>
      </c>
    </row>
    <row r="17" spans="1:9" ht="15.75" thickBot="1">
      <c r="A17" s="3" t="s">
        <v>15</v>
      </c>
      <c r="B17" s="44">
        <f>'Nb licenciés 2019'!B17*1.03</f>
        <v>33.765264299999998</v>
      </c>
      <c r="C17" s="44">
        <f>'Nb licenciés 2019'!C17*1.03</f>
        <v>58.526458120000001</v>
      </c>
      <c r="D17" s="44">
        <f>'Nb licenciés 2019'!D17*1.03</f>
        <v>0</v>
      </c>
      <c r="E17" s="44">
        <f>'Nb licenciés 2019'!E17*1.03</f>
        <v>11.255088100000002</v>
      </c>
      <c r="F17" s="44">
        <f>'Nb licenciés 2019'!F17*1.03</f>
        <v>0</v>
      </c>
      <c r="G17" s="44">
        <f>'Nb licenciés 2019'!G17*1.03</f>
        <v>0</v>
      </c>
      <c r="H17" s="44">
        <f>'Nb licenciés 2019'!H17*1.03</f>
        <v>23.63568501</v>
      </c>
      <c r="I17" s="44">
        <f>'Nb licenciés 2019'!I17*1.03</f>
        <v>3.3765264300000002</v>
      </c>
    </row>
    <row r="18" spans="1:9" ht="15.75" thickBot="1">
      <c r="A18" s="2" t="s">
        <v>16</v>
      </c>
      <c r="B18" s="44">
        <f>'Nb licenciés 2019'!B18*1.03</f>
        <v>473.8392090100001</v>
      </c>
      <c r="C18" s="44">
        <f>'Nb licenciés 2019'!C18*1.03</f>
        <v>1573.4613163800002</v>
      </c>
      <c r="D18" s="44">
        <f>'Nb licenciés 2019'!D18*1.03</f>
        <v>78.785616700000006</v>
      </c>
      <c r="E18" s="44">
        <f>'Nb licenciés 2019'!E18*1.03</f>
        <v>274.62414963999998</v>
      </c>
      <c r="F18" s="44">
        <f>'Nb licenciés 2019'!F18*1.03</f>
        <v>1.1255088100000001</v>
      </c>
      <c r="G18" s="44">
        <f>'Nb licenciés 2019'!G18*1.03</f>
        <v>0</v>
      </c>
      <c r="H18" s="44">
        <f>'Nb licenciés 2019'!H18*1.03</f>
        <v>37.141790730000004</v>
      </c>
      <c r="I18" s="44">
        <f>'Nb licenciés 2019'!I18*1.03</f>
        <v>2.2510176200000003</v>
      </c>
    </row>
    <row r="19" spans="1:9" ht="15.75" thickBot="1">
      <c r="A19" s="3" t="s">
        <v>17</v>
      </c>
      <c r="B19" s="44">
        <f>'Nb licenciés 2019'!B19*1.03</f>
        <v>1068.1078606900001</v>
      </c>
      <c r="C19" s="44">
        <f>'Nb licenciés 2019'!C19*1.03</f>
        <v>1840.2069043500001</v>
      </c>
      <c r="D19" s="44">
        <f>'Nb licenciés 2019'!D19*1.03</f>
        <v>222.85074438000001</v>
      </c>
      <c r="E19" s="44">
        <f>'Nb licenciés 2019'!E19*1.03</f>
        <v>476.09022663000002</v>
      </c>
      <c r="F19" s="44">
        <f>'Nb licenciés 2019'!F19*1.03</f>
        <v>0</v>
      </c>
      <c r="G19" s="44">
        <f>'Nb licenciés 2019'!G19*1.03</f>
        <v>0</v>
      </c>
      <c r="H19" s="44">
        <f>'Nb licenciés 2019'!H19*1.03</f>
        <v>84.413160750000003</v>
      </c>
      <c r="I19" s="44">
        <f>'Nb licenciés 2019'!I19*1.03</f>
        <v>9.0040704800000011</v>
      </c>
    </row>
    <row r="20" spans="1:9" ht="15.75" thickBot="1">
      <c r="A20" s="2" t="s">
        <v>18</v>
      </c>
      <c r="B20" s="44">
        <f>'Nb licenciés 2019'!B20*1.03</f>
        <v>736.08276174000014</v>
      </c>
      <c r="C20" s="44">
        <f>'Nb licenciés 2019'!C20*1.03</f>
        <v>1571.2102987600001</v>
      </c>
      <c r="D20" s="44">
        <f>'Nb licenciés 2019'!D20*1.03</f>
        <v>57.400949310000009</v>
      </c>
      <c r="E20" s="44">
        <f>'Nb licenciés 2019'!E20*1.03</f>
        <v>229.60379724000003</v>
      </c>
      <c r="F20" s="44">
        <f>'Nb licenciés 2019'!F20*1.03</f>
        <v>0</v>
      </c>
      <c r="G20" s="44">
        <f>'Nb licenciés 2019'!G20*1.03</f>
        <v>0</v>
      </c>
      <c r="H20" s="44">
        <f>'Nb licenciés 2019'!H20*1.03</f>
        <v>60.777475740000014</v>
      </c>
      <c r="I20" s="44">
        <f>'Nb licenciés 2019'!I20*1.03</f>
        <v>25.886702630000002</v>
      </c>
    </row>
    <row r="21" spans="1:9" ht="15.75" thickBot="1">
      <c r="A21" s="3" t="s">
        <v>19</v>
      </c>
      <c r="B21" s="44">
        <f>'Nb licenciés 2019'!B21*1.03</f>
        <v>87.789687180000016</v>
      </c>
      <c r="C21" s="44">
        <f>'Nb licenciés 2019'!C21*1.03</f>
        <v>190.21098889000001</v>
      </c>
      <c r="D21" s="44">
        <f>'Nb licenciés 2019'!D21*1.03</f>
        <v>22.510176200000004</v>
      </c>
      <c r="E21" s="44">
        <f>'Nb licenciés 2019'!E21*1.03</f>
        <v>50.647896450000005</v>
      </c>
      <c r="F21" s="44">
        <f>'Nb licenciés 2019'!F21*1.03</f>
        <v>0</v>
      </c>
      <c r="G21" s="44">
        <f>'Nb licenciés 2019'!G21*1.03</f>
        <v>0</v>
      </c>
      <c r="H21" s="44">
        <f>'Nb licenciés 2019'!H21*1.03</f>
        <v>73.158072649999994</v>
      </c>
      <c r="I21" s="44">
        <f>'Nb licenciés 2019'!I21*1.03</f>
        <v>4.5020352400000005</v>
      </c>
    </row>
    <row r="22" spans="1:9" ht="15.75" thickBot="1">
      <c r="A22" s="2" t="s">
        <v>20</v>
      </c>
      <c r="B22" s="44">
        <f>'Nb licenciés 2019'!B22*1.03</f>
        <v>979.19266470000002</v>
      </c>
      <c r="C22" s="44">
        <f>'Nb licenciés 2019'!C22*1.03</f>
        <v>4219.5325286900006</v>
      </c>
      <c r="D22" s="44">
        <f>'Nb licenciés 2019'!D22*1.03</f>
        <v>61.902984550000006</v>
      </c>
      <c r="E22" s="44">
        <f>'Nb licenciés 2019'!E22*1.03</f>
        <v>226.22727081000002</v>
      </c>
      <c r="F22" s="44">
        <f>'Nb licenciés 2019'!F22*1.03</f>
        <v>0</v>
      </c>
      <c r="G22" s="44">
        <f>'Nb licenciés 2019'!G22*1.03</f>
        <v>0</v>
      </c>
      <c r="H22" s="44">
        <f>'Nb licenciés 2019'!H22*1.03</f>
        <v>79.911125509999991</v>
      </c>
      <c r="I22" s="44">
        <f>'Nb licenciés 2019'!I22*1.03</f>
        <v>61.902984550000006</v>
      </c>
    </row>
    <row r="23" spans="1:9" ht="15.75" thickBot="1">
      <c r="A23" s="3" t="s">
        <v>21</v>
      </c>
      <c r="B23" s="44">
        <f>'Nb licenciés 2019'!B23*1.03</f>
        <v>405.18317160000004</v>
      </c>
      <c r="C23" s="44">
        <f>'Nb licenciés 2019'!C23*1.03</f>
        <v>847.5081339300001</v>
      </c>
      <c r="D23" s="44">
        <f>'Nb licenciés 2019'!D23*1.03</f>
        <v>23.63568501</v>
      </c>
      <c r="E23" s="44">
        <f>'Nb licenciés 2019'!E23*1.03</f>
        <v>147.44165411000003</v>
      </c>
      <c r="F23" s="44">
        <f>'Nb licenciés 2019'!F23*1.03</f>
        <v>0</v>
      </c>
      <c r="G23" s="44">
        <f>'Nb licenciés 2019'!G23*1.03</f>
        <v>0</v>
      </c>
      <c r="H23" s="44">
        <f>'Nb licenciés 2019'!H23*1.03</f>
        <v>31.514246680000003</v>
      </c>
      <c r="I23" s="44">
        <f>'Nb licenciés 2019'!I23*1.03</f>
        <v>0</v>
      </c>
    </row>
    <row r="24" spans="1:9" ht="15.75" thickBot="1">
      <c r="A24" s="2" t="s">
        <v>22</v>
      </c>
      <c r="B24" s="44">
        <f>'Nb licenciés 2019'!B24*1.03</f>
        <v>496.34938521000009</v>
      </c>
      <c r="C24" s="44">
        <f>'Nb licenciés 2019'!C24*1.03</f>
        <v>1323.5983605600002</v>
      </c>
      <c r="D24" s="44">
        <f>'Nb licenciés 2019'!D24*1.03</f>
        <v>51.773405260000004</v>
      </c>
      <c r="E24" s="44">
        <f>'Nb licenciés 2019'!E24*1.03</f>
        <v>203.71709461000003</v>
      </c>
      <c r="F24" s="44">
        <f>'Nb licenciés 2019'!F24*1.03</f>
        <v>1.1255088100000001</v>
      </c>
      <c r="G24" s="44">
        <f>'Nb licenciés 2019'!G24*1.03</f>
        <v>0</v>
      </c>
      <c r="H24" s="44">
        <f>'Nb licenciés 2019'!H24*1.03</f>
        <v>31.514246680000003</v>
      </c>
      <c r="I24" s="44">
        <f>'Nb licenciés 2019'!I24*1.03</f>
        <v>2.2510176200000003</v>
      </c>
    </row>
    <row r="25" spans="1:9" ht="15.75" thickBot="1">
      <c r="A25" s="3" t="s">
        <v>23</v>
      </c>
      <c r="B25" s="44">
        <f>'Nb licenciés 2019'!B25*1.03</f>
        <v>804.73879915000009</v>
      </c>
      <c r="C25" s="44">
        <f>'Nb licenciés 2019'!C25*1.03</f>
        <v>2181.2360737800004</v>
      </c>
      <c r="D25" s="44">
        <f>'Nb licenciés 2019'!D25*1.03</f>
        <v>19.133649770000005</v>
      </c>
      <c r="E25" s="44">
        <f>'Nb licenciés 2019'!E25*1.03</f>
        <v>168.82632150000001</v>
      </c>
      <c r="F25" s="44">
        <f>'Nb licenciés 2019'!F25*1.03</f>
        <v>1.1255088100000001</v>
      </c>
      <c r="G25" s="44">
        <f>'Nb licenciés 2019'!G25*1.03</f>
        <v>0</v>
      </c>
      <c r="H25" s="44">
        <f>'Nb licenciés 2019'!H25*1.03</f>
        <v>74.283581460000008</v>
      </c>
      <c r="I25" s="44">
        <f>'Nb licenciés 2019'!I25*1.03</f>
        <v>3.3765264300000002</v>
      </c>
    </row>
    <row r="26" spans="1:9" ht="15.75" thickBot="1">
      <c r="A26" s="2" t="s">
        <v>24</v>
      </c>
      <c r="B26" s="44">
        <f>'Nb licenciés 2019'!B26*1.03</f>
        <v>324.14653728000002</v>
      </c>
      <c r="C26" s="44">
        <f>'Nb licenciés 2019'!C26*1.03</f>
        <v>415.31275089000002</v>
      </c>
      <c r="D26" s="44">
        <f>'Nb licenciés 2019'!D26*1.03</f>
        <v>314.01695799000004</v>
      </c>
      <c r="E26" s="44">
        <f>'Nb licenciés 2019'!E26*1.03</f>
        <v>160.94775983</v>
      </c>
      <c r="F26" s="44">
        <f>'Nb licenciés 2019'!F26*1.03</f>
        <v>1.1255088100000001</v>
      </c>
      <c r="G26" s="44">
        <f>'Nb licenciés 2019'!G26*1.03</f>
        <v>0</v>
      </c>
      <c r="H26" s="44">
        <f>'Nb licenciés 2019'!H26*1.03</f>
        <v>28.137720250000001</v>
      </c>
      <c r="I26" s="44">
        <f>'Nb licenciés 2019'!I26*1.03</f>
        <v>20.259158580000001</v>
      </c>
    </row>
    <row r="27" spans="1:9" ht="15.75" thickBot="1">
      <c r="A27" s="4" t="s">
        <v>25</v>
      </c>
      <c r="B27" s="44">
        <f>'Nb licenciés 2019'!B27*1.03</f>
        <v>1505.9307877800002</v>
      </c>
      <c r="C27" s="44">
        <f>'Nb licenciés 2019'!C27*1.03</f>
        <v>4430.0026761600011</v>
      </c>
      <c r="D27" s="44">
        <f>'Nb licenciés 2019'!D27*1.03</f>
        <v>74.283581460000008</v>
      </c>
      <c r="E27" s="44">
        <f>'Nb licenciés 2019'!E27*1.03</f>
        <v>410.81071565000002</v>
      </c>
      <c r="F27" s="44">
        <f>'Nb licenciés 2019'!F27*1.03</f>
        <v>5.6275440500000009</v>
      </c>
      <c r="G27" s="44">
        <f>'Nb licenciés 2019'!G27*1.03</f>
        <v>0</v>
      </c>
      <c r="H27" s="44">
        <f>'Nb licenciés 2019'!H27*1.03</f>
        <v>65.279510980000012</v>
      </c>
      <c r="I27" s="44">
        <f>'Nb licenciés 2019'!I27*1.03</f>
        <v>63.028493360000006</v>
      </c>
    </row>
    <row r="28" spans="1:9">
      <c r="B28" s="45"/>
      <c r="C28" s="45"/>
      <c r="D28" s="45"/>
      <c r="E28" s="45"/>
      <c r="F28" s="45"/>
      <c r="G28" s="45"/>
      <c r="H28" s="45"/>
      <c r="I28" s="45"/>
    </row>
    <row r="29" spans="1:9">
      <c r="A29" s="5" t="s">
        <v>34</v>
      </c>
      <c r="B29" s="45">
        <f>SUM(B2:B27)</f>
        <v>15631.066353280003</v>
      </c>
      <c r="C29" s="45">
        <f t="shared" ref="C29:I29" si="0">SUM(C2:C27)</f>
        <v>42922.40397816</v>
      </c>
      <c r="D29" s="45">
        <f t="shared" si="0"/>
        <v>1686.0121973800001</v>
      </c>
      <c r="E29" s="45">
        <f t="shared" si="0"/>
        <v>5329.2842153500014</v>
      </c>
      <c r="F29" s="45">
        <f t="shared" si="0"/>
        <v>16.882632149999999</v>
      </c>
      <c r="G29" s="45">
        <f t="shared" si="0"/>
        <v>0</v>
      </c>
      <c r="H29" s="45">
        <f t="shared" si="0"/>
        <v>1281.9545345900001</v>
      </c>
      <c r="I29" s="45">
        <f t="shared" si="0"/>
        <v>489.59633235000018</v>
      </c>
    </row>
    <row r="30" spans="1:9">
      <c r="B30" s="45"/>
      <c r="C30" s="45"/>
      <c r="D30" s="45"/>
      <c r="E30" s="45"/>
      <c r="F30" s="45"/>
      <c r="G30" s="45"/>
      <c r="H30" s="45"/>
      <c r="I30" s="45"/>
    </row>
    <row r="31" spans="1:9">
      <c r="A31" s="5" t="s">
        <v>35</v>
      </c>
      <c r="B31" s="45">
        <f>SUM(B29:I29)</f>
        <v>67357.200243259998</v>
      </c>
      <c r="C31" s="45"/>
      <c r="D31" s="45"/>
      <c r="E31" s="45"/>
      <c r="F31" s="45"/>
      <c r="G31" s="45"/>
      <c r="H31" s="45"/>
      <c r="I31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Nb licenciés 2016</vt:lpstr>
      <vt:lpstr>Recettes Licences Ligues 2016</vt:lpstr>
      <vt:lpstr>Nb licenciés 2017</vt:lpstr>
      <vt:lpstr>Recettes Licences Ligues 2017</vt:lpstr>
      <vt:lpstr>Nb licenciés 2018</vt:lpstr>
      <vt:lpstr>Recettes Licences Ligues 2018</vt:lpstr>
      <vt:lpstr>Nb licenciés 2019</vt:lpstr>
      <vt:lpstr>Recettes Licences Ligues 2019</vt:lpstr>
      <vt:lpstr>Nb licenciés 2020</vt:lpstr>
      <vt:lpstr>Recettes Licences Ligues 2020</vt:lpstr>
      <vt:lpstr>Tarifs 2017-2020</vt:lpstr>
      <vt:lpstr>Evolution Recettes Ligues</vt:lpstr>
      <vt:lpstr>Recettes fédé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2017-02-15T22:06:30Z</dcterms:created>
  <dcterms:modified xsi:type="dcterms:W3CDTF">2017-02-26T08:03:46Z</dcterms:modified>
</cp:coreProperties>
</file>